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kPmtsIdxP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<sst xmlns="http://schemas.openxmlformats.org/spreadsheetml/2006/main" count="27" uniqueCount="26">
  <si>
    <t>MkPmtsIdxPer</t>
  </si>
  <si>
    <t>Category:</t>
  </si>
  <si>
    <t>Discrete Amount Projections</t>
  </si>
  <si>
    <t>Family:</t>
  </si>
  <si>
    <t>Payments Periodic</t>
  </si>
  <si>
    <t>Arguments:</t>
  </si>
  <si>
    <t>Time, Base, AbsFinish, PmtDates, Pmts, IdxFcstVals, IdxStartFcst, IdxFcstBase, [BaseDateOrIdx], Periodicity</t>
  </si>
  <si>
    <t>Meaning:</t>
  </si>
  <si>
    <t>Make a sequence of Payments Periodically, where the payments are grown by an Index</t>
  </si>
  <si>
    <t>Description:</t>
  </si>
  <si>
    <t>PmtDates</t>
  </si>
  <si>
    <t>Pmts</t>
  </si>
  <si>
    <t>Base</t>
  </si>
  <si>
    <t>Abs Finish</t>
  </si>
  <si>
    <t>Interval</t>
  </si>
  <si>
    <t>Forecast Index</t>
  </si>
  <si>
    <t>Without a Base Date</t>
  </si>
  <si>
    <t>WITH a Base Date</t>
  </si>
  <si>
    <t xml:space="preserve">  IdxFcstBase</t>
  </si>
  <si>
    <t>IdxBaseDate</t>
  </si>
  <si>
    <t>Omitted</t>
  </si>
  <si>
    <t xml:space="preserve">  IdxStartFcst</t>
  </si>
  <si>
    <t>Prd Comm.</t>
  </si>
  <si>
    <t>LongHand</t>
  </si>
  <si>
    <t>IdxFcstVals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</si>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</sst>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mmm\ yy;;"/>
    <numFmt numFmtId="167" formatCode="_(\ ##,##0_);\(#,##0\);"/>
  </numFmts>
  <fonts count="9">
    <font>
      <sz val="10"/>
      <name val="Arial"/>
      <family val="0"/>
    </font>
    <font>
      <sz val="8"/>
      <name val="Verdana"/>
      <family val="2"/>
    </font>
    <font>
      <sz val="8"/>
      <color indexed="63"/>
      <name val="Verdana"/>
      <family val="2"/>
    </font>
    <font>
      <sz val="7"/>
      <color indexed="23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8"/>
      <color indexed="63"/>
      <name val="Verdana"/>
      <family val="2"/>
    </font>
    <font>
      <b/>
      <sz val="7"/>
      <color indexed="23"/>
      <name val="Verdana"/>
      <family val="2"/>
    </font>
    <font>
      <b/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 quotePrefix="1">
      <alignment horizontal="left"/>
    </xf>
    <xf numFmtId="0" fontId="2" fillId="0" borderId="5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8515625" style="7" customWidth="1"/>
    <col min="3" max="3" width="13.140625" style="7" customWidth="1"/>
    <col min="4" max="5" width="11.8515625" style="7" customWidth="1"/>
    <col min="6" max="6" width="11.8515625" style="53" customWidth="1"/>
    <col min="7" max="9" width="11.8515625" style="7" customWidth="1"/>
    <col min="10" max="10" width="11.8515625" style="54" customWidth="1"/>
    <col min="11" max="11" width="11.8515625" style="7" customWidth="1"/>
    <col min="12" max="12" width="14.421875" style="7" customWidth="1"/>
    <col min="13" max="13" width="11.57421875" style="55" bestFit="1" customWidth="1"/>
    <col min="14" max="16384" width="9.140625" style="7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5"/>
      <c r="K2" s="1"/>
      <c r="L2" s="1"/>
      <c r="M2" s="6"/>
      <c r="N2" s="1"/>
      <c r="O2" s="1"/>
    </row>
    <row r="3" spans="1:15" s="10" customFormat="1" ht="14.25">
      <c r="A3" s="8"/>
      <c r="B3" s="2"/>
      <c r="C3" s="9" t="s">
        <v>0</v>
      </c>
      <c r="D3" s="3"/>
      <c r="E3" s="8"/>
      <c r="F3" s="4"/>
      <c r="G3" s="1"/>
      <c r="H3" s="1"/>
      <c r="I3" s="1"/>
      <c r="J3" s="5"/>
      <c r="K3" s="1"/>
      <c r="L3" s="1"/>
      <c r="M3" s="6"/>
      <c r="N3" s="1"/>
      <c r="O3" s="3"/>
    </row>
    <row r="4" spans="1:15" s="10" customFormat="1" ht="10.5">
      <c r="A4" s="8"/>
      <c r="B4" s="2"/>
      <c r="C4" s="11"/>
      <c r="D4" s="3"/>
      <c r="E4" s="8"/>
      <c r="F4" s="12"/>
      <c r="G4" s="8"/>
      <c r="H4" s="8"/>
      <c r="I4" s="8"/>
      <c r="J4" s="13"/>
      <c r="K4" s="8"/>
      <c r="L4" s="8"/>
      <c r="M4" s="6"/>
      <c r="N4" s="1"/>
      <c r="O4" s="11"/>
    </row>
    <row r="5" spans="1:15" s="10" customFormat="1" ht="10.5">
      <c r="A5" s="8"/>
      <c r="B5" s="2"/>
      <c r="C5" s="11" t="s">
        <v>1</v>
      </c>
      <c r="D5" s="3" t="s">
        <v>2</v>
      </c>
      <c r="E5" s="8"/>
      <c r="F5" s="12"/>
      <c r="G5" s="8"/>
      <c r="H5" s="8"/>
      <c r="I5" s="8"/>
      <c r="J5" s="13"/>
      <c r="K5" s="8"/>
      <c r="L5" s="8"/>
      <c r="M5" s="14"/>
      <c r="N5" s="8"/>
      <c r="O5" s="8"/>
    </row>
    <row r="6" spans="1:15" s="10" customFormat="1" ht="10.5">
      <c r="A6" s="8"/>
      <c r="B6" s="2"/>
      <c r="C6" s="11" t="s">
        <v>3</v>
      </c>
      <c r="D6" s="3" t="s">
        <v>4</v>
      </c>
      <c r="E6" s="8"/>
      <c r="F6" s="12"/>
      <c r="G6" s="8"/>
      <c r="H6" s="8"/>
      <c r="I6" s="8"/>
      <c r="J6" s="13"/>
      <c r="K6" s="8"/>
      <c r="L6" s="8"/>
      <c r="M6" s="14"/>
      <c r="N6" s="8"/>
      <c r="O6" s="8"/>
    </row>
    <row r="7" spans="1:15" s="10" customFormat="1" ht="10.5">
      <c r="A7" s="8"/>
      <c r="B7" s="2"/>
      <c r="C7" s="11" t="s">
        <v>5</v>
      </c>
      <c r="D7" s="3" t="s">
        <v>6</v>
      </c>
      <c r="E7" s="8"/>
      <c r="F7" s="12"/>
      <c r="G7" s="8"/>
      <c r="H7" s="8"/>
      <c r="I7" s="8"/>
      <c r="J7" s="13"/>
      <c r="K7" s="8"/>
      <c r="L7" s="8"/>
      <c r="M7" s="14"/>
      <c r="N7" s="8"/>
      <c r="O7" s="8"/>
    </row>
    <row r="8" spans="1:15" s="10" customFormat="1" ht="10.5">
      <c r="A8" s="8"/>
      <c r="B8" s="2"/>
      <c r="C8" s="11" t="s">
        <v>7</v>
      </c>
      <c r="D8" s="3" t="s">
        <v>8</v>
      </c>
      <c r="E8" s="8"/>
      <c r="F8" s="12"/>
      <c r="G8" s="8"/>
      <c r="H8" s="8"/>
      <c r="I8" s="8"/>
      <c r="J8" s="13"/>
      <c r="K8" s="8"/>
      <c r="L8" s="8"/>
      <c r="M8" s="14"/>
      <c r="N8" s="8"/>
      <c r="O8" s="8"/>
    </row>
    <row r="9" spans="1:15" s="10" customFormat="1" ht="66" customHeight="1">
      <c r="A9" s="8"/>
      <c r="B9" s="2"/>
      <c r="C9" s="15" t="s">
        <v>9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8"/>
    </row>
    <row r="10" spans="1:15" s="10" customFormat="1" ht="10.5" customHeight="1">
      <c r="A10" s="8"/>
      <c r="B10" s="2"/>
      <c r="C10" s="15"/>
      <c r="D10" s="18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8"/>
    </row>
    <row r="11" spans="1:15" s="10" customFormat="1" ht="10.5" customHeight="1">
      <c r="A11" s="8"/>
      <c r="B11" s="2"/>
      <c r="C11" s="15"/>
      <c r="D11" s="18"/>
      <c r="E11" s="21"/>
      <c r="F11" s="19"/>
      <c r="G11" s="22" t="s">
        <v>10</v>
      </c>
      <c r="H11" s="22" t="s">
        <v>11</v>
      </c>
      <c r="I11" s="6"/>
      <c r="J11" s="8"/>
      <c r="K11" s="8"/>
      <c r="L11" s="19"/>
      <c r="M11" s="19"/>
      <c r="N11" s="19"/>
      <c r="O11" s="8"/>
    </row>
    <row r="12" spans="1:15" s="10" customFormat="1" ht="10.5" customHeight="1">
      <c r="A12" s="8"/>
      <c r="B12" s="2"/>
      <c r="C12" s="15"/>
      <c r="D12" s="23" t="s">
        <v>12</v>
      </c>
      <c r="E12" s="24">
        <v>6</v>
      </c>
      <c r="F12" s="25"/>
      <c r="G12" s="26">
        <v>38534</v>
      </c>
      <c r="H12" s="27">
        <v>100</v>
      </c>
      <c r="I12" s="28"/>
      <c r="J12" s="8"/>
      <c r="K12" s="8"/>
      <c r="L12" s="19"/>
      <c r="M12" s="19"/>
      <c r="N12" s="19"/>
      <c r="O12" s="8"/>
    </row>
    <row r="13" spans="1:15" s="10" customFormat="1" ht="10.5">
      <c r="A13" s="8"/>
      <c r="B13" s="2"/>
      <c r="C13" s="29"/>
      <c r="D13" s="23" t="s">
        <v>13</v>
      </c>
      <c r="E13" s="26">
        <v>44197</v>
      </c>
      <c r="F13" s="30"/>
      <c r="G13" s="26">
        <f>_XLL.DPM(G12,12)</f>
        <v>38899</v>
      </c>
      <c r="H13" s="27">
        <v>200</v>
      </c>
      <c r="I13" s="28"/>
      <c r="J13" s="8"/>
      <c r="K13" s="8"/>
      <c r="L13" s="14"/>
      <c r="M13" s="14"/>
      <c r="N13" s="8"/>
      <c r="O13" s="8"/>
    </row>
    <row r="14" spans="1:15" ht="10.5">
      <c r="A14" s="1"/>
      <c r="B14" s="1"/>
      <c r="C14" s="1"/>
      <c r="D14" s="31" t="s">
        <v>14</v>
      </c>
      <c r="E14" s="24">
        <v>60</v>
      </c>
      <c r="F14" s="30"/>
      <c r="G14" s="26">
        <f>_XLL.DPM(G13,12)</f>
        <v>39264</v>
      </c>
      <c r="H14" s="27">
        <v>300</v>
      </c>
      <c r="I14" s="28"/>
      <c r="J14" s="5"/>
      <c r="K14" s="1"/>
      <c r="L14" s="6"/>
      <c r="M14" s="6"/>
      <c r="N14" s="1"/>
      <c r="O14" s="1"/>
    </row>
    <row r="15" spans="1:15" ht="10.5">
      <c r="A15" s="1"/>
      <c r="B15" s="1"/>
      <c r="C15" s="1"/>
      <c r="D15" s="1"/>
      <c r="E15" s="32"/>
      <c r="F15" s="33"/>
      <c r="G15" s="26"/>
      <c r="H15" s="27"/>
      <c r="I15" s="28"/>
      <c r="J15" s="5"/>
      <c r="K15" s="1"/>
      <c r="L15" s="1"/>
      <c r="M15" s="6"/>
      <c r="N15" s="1"/>
      <c r="O15" s="1"/>
    </row>
    <row r="16" spans="1:15" ht="10.5">
      <c r="A16" s="1"/>
      <c r="B16" s="1"/>
      <c r="C16" s="1"/>
      <c r="D16" s="1"/>
      <c r="E16" s="1"/>
      <c r="F16" s="4"/>
      <c r="G16" s="34"/>
      <c r="H16" s="34"/>
      <c r="I16" s="1"/>
      <c r="J16" s="5"/>
      <c r="K16" s="1"/>
      <c r="L16" s="1"/>
      <c r="M16" s="6"/>
      <c r="N16" s="1"/>
      <c r="O16" s="1"/>
    </row>
    <row r="17" spans="1:15" ht="10.5">
      <c r="A17" s="1"/>
      <c r="B17" s="1"/>
      <c r="C17" s="1"/>
      <c r="D17" s="1"/>
      <c r="E17" s="1"/>
      <c r="F17" s="4"/>
      <c r="G17" s="1"/>
      <c r="H17" s="1"/>
      <c r="I17" s="1"/>
      <c r="J17" s="5"/>
      <c r="K17" s="1"/>
      <c r="L17" s="35" t="s">
        <v>15</v>
      </c>
      <c r="M17" s="6"/>
      <c r="N17" s="1"/>
      <c r="O17" s="1"/>
    </row>
    <row r="18" spans="1:15" ht="10.5">
      <c r="A18" s="1"/>
      <c r="B18" s="1"/>
      <c r="C18" s="1"/>
      <c r="D18" s="1"/>
      <c r="E18" s="36" t="s">
        <v>16</v>
      </c>
      <c r="F18" s="37"/>
      <c r="G18" s="1"/>
      <c r="H18" s="36" t="s">
        <v>17</v>
      </c>
      <c r="I18" s="37"/>
      <c r="J18" s="5"/>
      <c r="K18" s="1"/>
      <c r="L18" s="38"/>
      <c r="M18" s="6"/>
      <c r="N18" s="1"/>
      <c r="O18" s="1"/>
    </row>
    <row r="19" spans="1:15" ht="10.5">
      <c r="A19" s="1"/>
      <c r="B19" s="1"/>
      <c r="C19" s="1"/>
      <c r="D19" s="1"/>
      <c r="E19" s="38"/>
      <c r="F19" s="4"/>
      <c r="G19" s="1"/>
      <c r="H19" s="38"/>
      <c r="I19" s="4"/>
      <c r="J19" s="5"/>
      <c r="K19" s="39" t="s">
        <v>18</v>
      </c>
      <c r="L19" s="24">
        <v>12</v>
      </c>
      <c r="M19" s="28"/>
      <c r="N19" s="1"/>
      <c r="O19" s="1"/>
    </row>
    <row r="20" spans="1:15" ht="10.5">
      <c r="A20" s="1"/>
      <c r="B20" s="1"/>
      <c r="C20" s="1"/>
      <c r="D20" s="31" t="s">
        <v>19</v>
      </c>
      <c r="E20" s="27" t="s">
        <v>20</v>
      </c>
      <c r="F20" s="40"/>
      <c r="G20" s="31"/>
      <c r="H20" s="26">
        <v>37622</v>
      </c>
      <c r="I20" s="40"/>
      <c r="J20" s="5"/>
      <c r="K20" s="39" t="s">
        <v>21</v>
      </c>
      <c r="L20" s="26">
        <v>36526</v>
      </c>
      <c r="M20" s="28"/>
      <c r="N20" s="1"/>
      <c r="O20" s="1"/>
    </row>
    <row r="21" spans="1:15" ht="10.5">
      <c r="A21" s="1"/>
      <c r="B21" s="1"/>
      <c r="C21" s="1"/>
      <c r="D21" s="1"/>
      <c r="E21" s="34"/>
      <c r="F21" s="4"/>
      <c r="G21" s="1"/>
      <c r="H21" s="34"/>
      <c r="I21" s="4"/>
      <c r="J21" s="5"/>
      <c r="K21" s="13"/>
      <c r="L21" s="32"/>
      <c r="M21" s="6"/>
      <c r="N21" s="1"/>
      <c r="O21" s="1"/>
    </row>
    <row r="22" spans="1:15" ht="10.5">
      <c r="A22" s="1"/>
      <c r="B22" s="1"/>
      <c r="C22" s="1" t="s">
        <v>22</v>
      </c>
      <c r="D22" s="1"/>
      <c r="E22" s="38"/>
      <c r="F22" s="4" t="s">
        <v>23</v>
      </c>
      <c r="G22" s="1"/>
      <c r="H22" s="38"/>
      <c r="I22" s="4" t="s">
        <v>23</v>
      </c>
      <c r="J22" s="5"/>
      <c r="K22" s="5"/>
      <c r="L22" s="22" t="s">
        <v>24</v>
      </c>
      <c r="M22" s="6"/>
      <c r="N22" s="1"/>
      <c r="O22" s="1"/>
    </row>
    <row r="23" spans="1:15" ht="10.5">
      <c r="A23" s="1"/>
      <c r="B23" s="1"/>
      <c r="C23" s="41">
        <v>38353</v>
      </c>
      <c r="D23" s="31"/>
      <c r="E23" s="42">
        <f>_XLL.MKPMTSIDXPER($C23,$E$12,$E$13,$G$12:$G$15,$H$12:$H$15,$L$23:$L$49,$L$20,$L$19,,$E$14)</f>
        <v>0</v>
      </c>
      <c r="F23" s="40"/>
      <c r="G23" s="31"/>
      <c r="H23" s="42">
        <f>_XLL.MKPMTSIDXPER($C23,$E$12,$E$13,$G$12:$G$15,$H$12:$H$15,$L$23:$L$49,$L$20,$L$19,$H$20,$E$14)</f>
        <v>0</v>
      </c>
      <c r="I23" s="40"/>
      <c r="J23" s="5"/>
      <c r="K23" s="43">
        <v>2000</v>
      </c>
      <c r="L23" s="44">
        <v>1000</v>
      </c>
      <c r="M23" s="28"/>
      <c r="N23" s="1"/>
      <c r="O23" s="1"/>
    </row>
    <row r="24" spans="1:15" ht="10.5">
      <c r="A24" s="1"/>
      <c r="B24" s="1"/>
      <c r="C24" s="41">
        <f>_XLL.DPM(C23,$E$12)</f>
        <v>38534</v>
      </c>
      <c r="D24" s="31"/>
      <c r="E24" s="42">
        <f>_XLL.MKPMTSIDXPER($C24,$E$12,$E$13,$G$12:$G$15,$H$12:$H$15,$L$23:$L$49,$L$20,$L$19,,$E$14)</f>
        <v>100</v>
      </c>
      <c r="F24" s="40"/>
      <c r="G24" s="31"/>
      <c r="H24" s="42">
        <f>_XLL.MKPMTSIDXPER($C24,$E$12,$E$13,$G$12:$G$15,$H$12:$H$15,$L$23:$L$49,$L$20,$L$19,$H$20,$E$14)</f>
        <v>100</v>
      </c>
      <c r="I24" s="40"/>
      <c r="J24" s="5"/>
      <c r="K24" s="43">
        <f>K23+1</f>
        <v>2001</v>
      </c>
      <c r="L24" s="44">
        <f>L23*1.02</f>
        <v>1020</v>
      </c>
      <c r="M24" s="28"/>
      <c r="N24" s="1"/>
      <c r="O24" s="1"/>
    </row>
    <row r="25" spans="1:15" ht="10.5">
      <c r="A25" s="1"/>
      <c r="B25" s="1"/>
      <c r="C25" s="41">
        <f>_XLL.DPM(C24,$E$12)</f>
        <v>38718</v>
      </c>
      <c r="D25" s="31"/>
      <c r="E25" s="42">
        <f>_XLL.MKPMTSIDXPER($C25,$E$12,$E$13,$G$12:$G$15,$H$12:$H$15,$L$23:$L$49,$L$20,$L$19,,$E$14)</f>
        <v>0</v>
      </c>
      <c r="F25" s="40"/>
      <c r="G25" s="31"/>
      <c r="H25" s="42">
        <f>_XLL.MKPMTSIDXPER($C25,$E$12,$E$13,$G$12:$G$15,$H$12:$H$15,$L$23:$L$49,$L$20,$L$19,$H$20,$E$14)</f>
        <v>0</v>
      </c>
      <c r="I25" s="40"/>
      <c r="J25" s="5"/>
      <c r="K25" s="43">
        <f aca="true" t="shared" si="0" ref="K25:K49">K24+1</f>
        <v>2002</v>
      </c>
      <c r="L25" s="44">
        <f aca="true" t="shared" si="1" ref="L25:L49">L24*1.02</f>
        <v>1040.4</v>
      </c>
      <c r="M25" s="28"/>
      <c r="N25" s="1"/>
      <c r="O25" s="1"/>
    </row>
    <row r="26" spans="1:15" ht="10.5">
      <c r="A26" s="1"/>
      <c r="B26" s="1"/>
      <c r="C26" s="41">
        <f>_XLL.DPM(C25,$E$12)</f>
        <v>38899</v>
      </c>
      <c r="D26" s="31"/>
      <c r="E26" s="42">
        <f>_XLL.MKPMTSIDXPER($C26,$E$12,$E$13,$G$12:$G$15,$H$12:$H$15,$L$23:$L$49,$L$20,$L$19,,$E$14)</f>
        <v>200</v>
      </c>
      <c r="F26" s="40"/>
      <c r="G26" s="31"/>
      <c r="H26" s="42">
        <f>_XLL.MKPMTSIDXPER($C26,$E$12,$E$13,$G$12:$G$15,$H$12:$H$15,$L$23:$L$49,$L$20,$L$19,$H$20,$E$14)</f>
        <v>200</v>
      </c>
      <c r="I26" s="40"/>
      <c r="J26" s="5"/>
      <c r="K26" s="43">
        <f t="shared" si="0"/>
        <v>2003</v>
      </c>
      <c r="L26" s="44">
        <f t="shared" si="1"/>
        <v>1061.208</v>
      </c>
      <c r="M26" s="28"/>
      <c r="N26" s="1"/>
      <c r="O26" s="1"/>
    </row>
    <row r="27" spans="1:15" ht="10.5">
      <c r="A27" s="1"/>
      <c r="B27" s="1"/>
      <c r="C27" s="41">
        <f>_XLL.DPM(C26,$E$12)</f>
        <v>39083</v>
      </c>
      <c r="D27" s="31"/>
      <c r="E27" s="42">
        <f>_XLL.MKPMTSIDXPER($C27,$E$12,$E$13,$G$12:$G$15,$H$12:$H$15,$L$23:$L$49,$L$20,$L$19,,$E$14)</f>
        <v>0</v>
      </c>
      <c r="F27" s="40"/>
      <c r="G27" s="31"/>
      <c r="H27" s="42">
        <f>_XLL.MKPMTSIDXPER($C27,$E$12,$E$13,$G$12:$G$15,$H$12:$H$15,$L$23:$L$49,$L$20,$L$19,$H$20,$E$14)</f>
        <v>0</v>
      </c>
      <c r="I27" s="40"/>
      <c r="J27" s="5"/>
      <c r="K27" s="43">
        <f t="shared" si="0"/>
        <v>2004</v>
      </c>
      <c r="L27" s="44">
        <f t="shared" si="1"/>
        <v>1082.43216</v>
      </c>
      <c r="M27" s="28"/>
      <c r="N27" s="1"/>
      <c r="O27" s="1"/>
    </row>
    <row r="28" spans="1:15" ht="10.5">
      <c r="A28" s="1"/>
      <c r="B28" s="1"/>
      <c r="C28" s="41">
        <f>_XLL.DPM(C27,$E$12)</f>
        <v>39264</v>
      </c>
      <c r="D28" s="31"/>
      <c r="E28" s="42">
        <f>_XLL.MKPMTSIDXPER($C28,$E$12,$E$13,$G$12:$G$15,$H$12:$H$15,$L$23:$L$49,$L$20,$L$19,,$E$14)</f>
        <v>300</v>
      </c>
      <c r="F28" s="40"/>
      <c r="G28" s="31"/>
      <c r="H28" s="42">
        <f>_XLL.MKPMTSIDXPER($C28,$E$12,$E$13,$G$12:$G$15,$H$12:$H$15,$L$23:$L$49,$L$20,$L$19,$H$20,$E$14)</f>
        <v>300</v>
      </c>
      <c r="I28" s="40"/>
      <c r="J28" s="5"/>
      <c r="K28" s="43">
        <f t="shared" si="0"/>
        <v>2005</v>
      </c>
      <c r="L28" s="44">
        <f t="shared" si="1"/>
        <v>1104.0808032</v>
      </c>
      <c r="M28" s="28"/>
      <c r="N28" s="1"/>
      <c r="O28" s="1"/>
    </row>
    <row r="29" spans="1:15" ht="10.5">
      <c r="A29" s="1"/>
      <c r="B29" s="1"/>
      <c r="C29" s="41">
        <f>_XLL.DPM(C28,$E$12)</f>
        <v>39448</v>
      </c>
      <c r="D29" s="31"/>
      <c r="E29" s="42">
        <f>_XLL.MKPMTSIDXPER($C29,$E$12,$E$13,$G$12:$G$15,$H$12:$H$15,$L$23:$L$49,$L$20,$L$19,,$E$14)</f>
        <v>0</v>
      </c>
      <c r="F29" s="40"/>
      <c r="G29" s="31"/>
      <c r="H29" s="42">
        <f>_XLL.MKPMTSIDXPER($C29,$E$12,$E$13,$G$12:$G$15,$H$12:$H$15,$L$23:$L$49,$L$20,$L$19,$H$20,$E$14)</f>
        <v>0</v>
      </c>
      <c r="I29" s="40"/>
      <c r="J29" s="5"/>
      <c r="K29" s="43">
        <f t="shared" si="0"/>
        <v>2006</v>
      </c>
      <c r="L29" s="44">
        <f t="shared" si="1"/>
        <v>1126.162419264</v>
      </c>
      <c r="M29" s="28"/>
      <c r="N29" s="1"/>
      <c r="O29" s="1"/>
    </row>
    <row r="30" spans="1:15" ht="10.5">
      <c r="A30" s="1"/>
      <c r="B30" s="1"/>
      <c r="C30" s="41">
        <f>_XLL.DPM(C29,$E$12)</f>
        <v>39630</v>
      </c>
      <c r="D30" s="31"/>
      <c r="E30" s="42">
        <f>_XLL.MKPMTSIDXPER($C30,$E$12,$E$13,$G$12:$G$15,$H$12:$H$15,$L$23:$L$49,$L$20,$L$19,,$E$14)</f>
        <v>0</v>
      </c>
      <c r="F30" s="40"/>
      <c r="G30" s="31"/>
      <c r="H30" s="42">
        <f>_XLL.MKPMTSIDXPER($C30,$E$12,$E$13,$G$12:$G$15,$H$12:$H$15,$L$23:$L$49,$L$20,$L$19,$H$20,$E$14)</f>
        <v>0</v>
      </c>
      <c r="I30" s="40"/>
      <c r="J30" s="5"/>
      <c r="K30" s="43">
        <f t="shared" si="0"/>
        <v>2007</v>
      </c>
      <c r="L30" s="44">
        <f t="shared" si="1"/>
        <v>1148.68566764928</v>
      </c>
      <c r="M30" s="28"/>
      <c r="N30" s="1"/>
      <c r="O30" s="1"/>
    </row>
    <row r="31" spans="1:15" ht="10.5">
      <c r="A31" s="1"/>
      <c r="B31" s="1"/>
      <c r="C31" s="41">
        <f>_XLL.DPM(C30,$E$12)</f>
        <v>39814</v>
      </c>
      <c r="D31" s="31"/>
      <c r="E31" s="42">
        <f>_XLL.MKPMTSIDXPER($C31,$E$12,$E$13,$G$12:$G$15,$H$12:$H$15,$L$23:$L$49,$L$20,$L$19,,$E$14)</f>
        <v>0</v>
      </c>
      <c r="F31" s="40"/>
      <c r="G31" s="31"/>
      <c r="H31" s="42">
        <f>_XLL.MKPMTSIDXPER($C31,$E$12,$E$13,$G$12:$G$15,$H$12:$H$15,$L$23:$L$49,$L$20,$L$19,$H$20,$E$14)</f>
        <v>0</v>
      </c>
      <c r="I31" s="40"/>
      <c r="J31" s="5"/>
      <c r="K31" s="43">
        <f t="shared" si="0"/>
        <v>2008</v>
      </c>
      <c r="L31" s="44">
        <f t="shared" si="1"/>
        <v>1171.6593810022657</v>
      </c>
      <c r="M31" s="28"/>
      <c r="N31" s="1"/>
      <c r="O31" s="1"/>
    </row>
    <row r="32" spans="1:15" ht="10.5">
      <c r="A32" s="1"/>
      <c r="B32" s="1"/>
      <c r="C32" s="41">
        <f>_XLL.DPM(C31,$E$12)</f>
        <v>39995</v>
      </c>
      <c r="D32" s="31"/>
      <c r="E32" s="42">
        <f>_XLL.MKPMTSIDXPER($C32,$E$12,$E$13,$G$12:$G$15,$H$12:$H$15,$L$23:$L$49,$L$20,$L$19,,$E$14)</f>
        <v>0</v>
      </c>
      <c r="F32" s="40"/>
      <c r="G32" s="31"/>
      <c r="H32" s="42">
        <f>_XLL.MKPMTSIDXPER($C32,$E$12,$E$13,$G$12:$G$15,$H$12:$H$15,$L$23:$L$49,$L$20,$L$19,$H$20,$E$14)</f>
        <v>0</v>
      </c>
      <c r="I32" s="40"/>
      <c r="J32" s="5"/>
      <c r="K32" s="43">
        <f t="shared" si="0"/>
        <v>2009</v>
      </c>
      <c r="L32" s="44">
        <f t="shared" si="1"/>
        <v>1195.092568622311</v>
      </c>
      <c r="M32" s="28"/>
      <c r="N32" s="1"/>
      <c r="O32" s="1"/>
    </row>
    <row r="33" spans="1:15" ht="10.5">
      <c r="A33" s="1"/>
      <c r="B33" s="1"/>
      <c r="C33" s="41">
        <f>_XLL.DPM(C32,$E$12)</f>
        <v>40179</v>
      </c>
      <c r="D33" s="31"/>
      <c r="E33" s="42">
        <f>_XLL.MKPMTSIDXPER($C33,$E$12,$E$13,$G$12:$G$15,$H$12:$H$15,$L$23:$L$49,$L$20,$L$19,,$E$14)</f>
        <v>0</v>
      </c>
      <c r="F33" s="45"/>
      <c r="G33" s="31"/>
      <c r="H33" s="42">
        <f>_XLL.MKPMTSIDXPER($C33,$E$12,$E$13,$G$12:$G$15,$H$12:$H$15,$L$23:$L$49,$L$20,$L$19,$H$20,$E$14)</f>
        <v>0</v>
      </c>
      <c r="I33" s="45"/>
      <c r="J33" s="5"/>
      <c r="K33" s="43">
        <f t="shared" si="0"/>
        <v>2010</v>
      </c>
      <c r="L33" s="44">
        <f t="shared" si="1"/>
        <v>1218.9944199947574</v>
      </c>
      <c r="M33" s="28"/>
      <c r="N33" s="1"/>
      <c r="O33" s="1"/>
    </row>
    <row r="34" spans="1:15" ht="10.5">
      <c r="A34" s="1"/>
      <c r="B34" s="1"/>
      <c r="C34" s="41">
        <f>_XLL.DPM(C33,$E$12)</f>
        <v>40360</v>
      </c>
      <c r="D34" s="31"/>
      <c r="E34" s="42">
        <f>_XLL.MKPMTSIDXPER($C34,$E$12,$E$13,$G$12:$G$15,$H$12:$H$15,$L$23:$L$49,$L$20,$L$19,,$E$14)</f>
        <v>110.40808032000002</v>
      </c>
      <c r="F34" s="46">
        <f>H12*L33/L28</f>
        <v>110.40808032000004</v>
      </c>
      <c r="G34" s="47"/>
      <c r="H34" s="42">
        <f>_XLL.MKPMTSIDXPER($C34,$E$12,$E$13,$G$12:$G$15,$H$12:$H$15,$L$23:$L$49,$L$20,$L$19,$H$20,$E$14)</f>
        <v>114.86856676492803</v>
      </c>
      <c r="I34" s="46">
        <f>H12*L33/$L$23</f>
        <v>121.89944199947575</v>
      </c>
      <c r="J34" s="48"/>
      <c r="K34" s="43">
        <f t="shared" si="0"/>
        <v>2011</v>
      </c>
      <c r="L34" s="44">
        <f t="shared" si="1"/>
        <v>1243.3743083946526</v>
      </c>
      <c r="M34" s="28"/>
      <c r="N34" s="1"/>
      <c r="O34" s="1"/>
    </row>
    <row r="35" spans="1:15" ht="10.5">
      <c r="A35" s="1"/>
      <c r="B35" s="1"/>
      <c r="C35" s="41">
        <f>_XLL.DPM(C34,$E$12)</f>
        <v>40544</v>
      </c>
      <c r="D35" s="31"/>
      <c r="E35" s="42">
        <f>_XLL.MKPMTSIDXPER($C35,$E$12,$E$13,$G$12:$G$15,$H$12:$H$15,$L$23:$L$49,$L$20,$L$19,,$E$14)</f>
        <v>0</v>
      </c>
      <c r="F35" s="49"/>
      <c r="G35" s="31"/>
      <c r="H35" s="42">
        <f>_XLL.MKPMTSIDXPER($C35,$E$12,$E$13,$G$12:$G$15,$H$12:$H$15,$L$23:$L$49,$L$20,$L$19,$H$20,$E$14)</f>
        <v>0</v>
      </c>
      <c r="I35" s="49"/>
      <c r="J35" s="5"/>
      <c r="K35" s="43">
        <f t="shared" si="0"/>
        <v>2012</v>
      </c>
      <c r="L35" s="44">
        <f t="shared" si="1"/>
        <v>1268.2417945625457</v>
      </c>
      <c r="M35" s="28"/>
      <c r="N35" s="1"/>
      <c r="O35" s="1"/>
    </row>
    <row r="36" spans="1:15" ht="10.5">
      <c r="A36" s="1"/>
      <c r="B36" s="1"/>
      <c r="C36" s="41">
        <f>_XLL.DPM(C35,$E$12)</f>
        <v>40725</v>
      </c>
      <c r="D36" s="31"/>
      <c r="E36" s="42">
        <f>_XLL.MKPMTSIDXPER($C36,$E$12,$E$13,$G$12:$G$15,$H$12:$H$15,$L$23:$L$49,$L$20,$L$19,,$E$14)</f>
        <v>220.81616064000008</v>
      </c>
      <c r="F36" s="46">
        <f>H13*L34/L29</f>
        <v>220.81616064000008</v>
      </c>
      <c r="G36" s="47"/>
      <c r="H36" s="42">
        <f>_XLL.MKPMTSIDXPER($C36,$E$12,$E$13,$G$12:$G$15,$H$12:$H$15,$L$23:$L$49,$L$20,$L$19,$H$20,$E$14)</f>
        <v>234.3318762004532</v>
      </c>
      <c r="I36" s="46">
        <f>H13*L34/$L$23</f>
        <v>248.6748616789305</v>
      </c>
      <c r="J36" s="48"/>
      <c r="K36" s="43">
        <f t="shared" si="0"/>
        <v>2013</v>
      </c>
      <c r="L36" s="44">
        <f t="shared" si="1"/>
        <v>1293.6066304537967</v>
      </c>
      <c r="M36" s="28"/>
      <c r="N36" s="1"/>
      <c r="O36" s="1"/>
    </row>
    <row r="37" spans="1:15" ht="10.5">
      <c r="A37" s="1"/>
      <c r="B37" s="1"/>
      <c r="C37" s="41">
        <f>_XLL.DPM(C36,$E$12)</f>
        <v>40909</v>
      </c>
      <c r="D37" s="31"/>
      <c r="E37" s="42">
        <f>_XLL.MKPMTSIDXPER($C37,$E$12,$E$13,$G$12:$G$15,$H$12:$H$15,$L$23:$L$49,$L$20,$L$19,,$E$14)</f>
        <v>0</v>
      </c>
      <c r="F37" s="49"/>
      <c r="G37" s="31"/>
      <c r="H37" s="42">
        <f>_XLL.MKPMTSIDXPER($C37,$E$12,$E$13,$G$12:$G$15,$H$12:$H$15,$L$23:$L$49,$L$20,$L$19,$H$20,$E$14)</f>
        <v>0</v>
      </c>
      <c r="I37" s="49"/>
      <c r="J37" s="5"/>
      <c r="K37" s="43">
        <f t="shared" si="0"/>
        <v>2014</v>
      </c>
      <c r="L37" s="44">
        <f t="shared" si="1"/>
        <v>1319.4787630628728</v>
      </c>
      <c r="M37" s="28"/>
      <c r="N37" s="1"/>
      <c r="O37" s="1"/>
    </row>
    <row r="38" spans="1:15" ht="10.5">
      <c r="A38" s="1"/>
      <c r="B38" s="1"/>
      <c r="C38" s="41">
        <f>_XLL.DPM(C37,$E$12)</f>
        <v>41091</v>
      </c>
      <c r="D38" s="31"/>
      <c r="E38" s="42">
        <f>_XLL.MKPMTSIDXPER($C38,$E$12,$E$13,$G$12:$G$15,$H$12:$H$15,$L$23:$L$49,$L$20,$L$19,,$E$14)</f>
        <v>331.2242409600001</v>
      </c>
      <c r="F38" s="46">
        <f>H14*L35/L30</f>
        <v>331.2242409600001</v>
      </c>
      <c r="G38" s="47"/>
      <c r="H38" s="42">
        <f>_XLL.MKPMTSIDXPER($C38,$E$12,$E$13,$G$12:$G$15,$H$12:$H$15,$L$23:$L$49,$L$20,$L$19,$H$20,$E$14)</f>
        <v>358.5277705866934</v>
      </c>
      <c r="I38" s="46">
        <f>H14*L35/$L$23</f>
        <v>380.4725383687637</v>
      </c>
      <c r="J38" s="48"/>
      <c r="K38" s="43">
        <f t="shared" si="0"/>
        <v>2015</v>
      </c>
      <c r="L38" s="44">
        <f t="shared" si="1"/>
        <v>1345.8683383241303</v>
      </c>
      <c r="M38" s="28"/>
      <c r="N38" s="1"/>
      <c r="O38" s="1"/>
    </row>
    <row r="39" spans="1:15" ht="10.5">
      <c r="A39" s="1"/>
      <c r="B39" s="1"/>
      <c r="C39" s="41">
        <f>_XLL.DPM(C38,$E$12)</f>
        <v>41275</v>
      </c>
      <c r="D39" s="31"/>
      <c r="E39" s="42">
        <f>_XLL.MKPMTSIDXPER($C39,$E$12,$E$13,$G$12:$G$15,$H$12:$H$15,$L$23:$L$49,$L$20,$L$19,,$E$14)</f>
        <v>0</v>
      </c>
      <c r="F39" s="50"/>
      <c r="G39" s="31"/>
      <c r="H39" s="42">
        <f>_XLL.MKPMTSIDXPER($C39,$E$12,$E$13,$G$12:$G$15,$H$12:$H$15,$L$23:$L$49,$L$20,$L$19,$H$20,$E$14)</f>
        <v>0</v>
      </c>
      <c r="I39" s="50"/>
      <c r="J39" s="5"/>
      <c r="K39" s="43">
        <f t="shared" si="0"/>
        <v>2016</v>
      </c>
      <c r="L39" s="44">
        <f t="shared" si="1"/>
        <v>1372.785705090613</v>
      </c>
      <c r="M39" s="28"/>
      <c r="N39" s="1"/>
      <c r="O39" s="1"/>
    </row>
    <row r="40" spans="1:15" ht="10.5">
      <c r="A40" s="1"/>
      <c r="B40" s="1"/>
      <c r="C40" s="41">
        <f>_XLL.DPM(C39,$E$12)</f>
        <v>41456</v>
      </c>
      <c r="D40" s="31"/>
      <c r="E40" s="42">
        <f>_XLL.MKPMTSIDXPER($C40,$E$12,$E$13,$G$12:$G$15,$H$12:$H$15,$L$23:$L$49,$L$20,$L$19,,$E$14)</f>
        <v>0</v>
      </c>
      <c r="F40" s="40"/>
      <c r="G40" s="31"/>
      <c r="H40" s="42">
        <f>_XLL.MKPMTSIDXPER($C40,$E$12,$E$13,$G$12:$G$15,$H$12:$H$15,$L$23:$L$49,$L$20,$L$19,$H$20,$E$14)</f>
        <v>0</v>
      </c>
      <c r="I40" s="40"/>
      <c r="J40" s="5"/>
      <c r="K40" s="43">
        <f t="shared" si="0"/>
        <v>2017</v>
      </c>
      <c r="L40" s="44">
        <f t="shared" si="1"/>
        <v>1400.2414191924252</v>
      </c>
      <c r="M40" s="28"/>
      <c r="N40" s="1"/>
      <c r="O40" s="1"/>
    </row>
    <row r="41" spans="1:15" ht="10.5">
      <c r="A41" s="1"/>
      <c r="B41" s="1"/>
      <c r="C41" s="41">
        <f>_XLL.DPM(C40,$E$12)</f>
        <v>41640</v>
      </c>
      <c r="D41" s="31"/>
      <c r="E41" s="42">
        <f>_XLL.MKPMTSIDXPER($C41,$E$12,$E$13,$G$12:$G$15,$H$12:$H$15,$L$23:$L$49,$L$20,$L$19,,$E$14)</f>
        <v>0</v>
      </c>
      <c r="F41" s="40"/>
      <c r="G41" s="31"/>
      <c r="H41" s="42">
        <f>_XLL.MKPMTSIDXPER($C41,$E$12,$E$13,$G$12:$G$15,$H$12:$H$15,$L$23:$L$49,$L$20,$L$19,$H$20,$E$14)</f>
        <v>0</v>
      </c>
      <c r="I41" s="40"/>
      <c r="J41" s="5"/>
      <c r="K41" s="43">
        <f t="shared" si="0"/>
        <v>2018</v>
      </c>
      <c r="L41" s="44">
        <f t="shared" si="1"/>
        <v>1428.2462475762736</v>
      </c>
      <c r="M41" s="28"/>
      <c r="N41" s="1"/>
      <c r="O41" s="1"/>
    </row>
    <row r="42" spans="1:15" ht="10.5">
      <c r="A42" s="1"/>
      <c r="B42" s="1"/>
      <c r="C42" s="41">
        <f>_XLL.DPM(C41,$E$12)</f>
        <v>41821</v>
      </c>
      <c r="D42" s="31"/>
      <c r="E42" s="42">
        <f>_XLL.MKPMTSIDXPER($C42,$E$12,$E$13,$G$12:$G$15,$H$12:$H$15,$L$23:$L$49,$L$20,$L$19,,$E$14)</f>
        <v>0</v>
      </c>
      <c r="F42" s="40"/>
      <c r="G42" s="31"/>
      <c r="H42" s="42">
        <f>_XLL.MKPMTSIDXPER($C42,$E$12,$E$13,$G$12:$G$15,$H$12:$H$15,$L$23:$L$49,$L$20,$L$19,$H$20,$E$14)</f>
        <v>0</v>
      </c>
      <c r="I42" s="40"/>
      <c r="J42" s="5"/>
      <c r="K42" s="43">
        <f t="shared" si="0"/>
        <v>2019</v>
      </c>
      <c r="L42" s="44">
        <f t="shared" si="1"/>
        <v>1456.811172527799</v>
      </c>
      <c r="M42" s="28"/>
      <c r="N42" s="1"/>
      <c r="O42" s="1"/>
    </row>
    <row r="43" spans="1:15" ht="10.5">
      <c r="A43" s="1"/>
      <c r="B43" s="1"/>
      <c r="C43" s="41">
        <f>_XLL.DPM(C42,$E$12)</f>
        <v>42005</v>
      </c>
      <c r="D43" s="31"/>
      <c r="E43" s="42">
        <f>_XLL.MKPMTSIDXPER($C43,$E$12,$E$13,$G$12:$G$15,$H$12:$H$15,$L$23:$L$49,$L$20,$L$19,,$E$14)</f>
        <v>0</v>
      </c>
      <c r="F43" s="45"/>
      <c r="G43" s="31"/>
      <c r="H43" s="42">
        <f>_XLL.MKPMTSIDXPER($C43,$E$12,$E$13,$G$12:$G$15,$H$12:$H$15,$L$23:$L$49,$L$20,$L$19,$H$20,$E$14)</f>
        <v>0</v>
      </c>
      <c r="I43" s="45"/>
      <c r="J43" s="5"/>
      <c r="K43" s="43">
        <f t="shared" si="0"/>
        <v>2020</v>
      </c>
      <c r="L43" s="44">
        <f t="shared" si="1"/>
        <v>1485.947395978355</v>
      </c>
      <c r="M43" s="28"/>
      <c r="N43" s="1"/>
      <c r="O43" s="1"/>
    </row>
    <row r="44" spans="1:15" ht="10.5">
      <c r="A44" s="1"/>
      <c r="B44" s="1"/>
      <c r="C44" s="41">
        <f>_XLL.DPM(C43,$E$12)</f>
        <v>42186</v>
      </c>
      <c r="D44" s="31"/>
      <c r="E44" s="42">
        <f>_XLL.MKPMTSIDXPER($C44,$E$12,$E$13,$G$12:$G$15,$H$12:$H$15,$L$23:$L$49,$L$20,$L$19,,$E$14)</f>
        <v>121.89944199947578</v>
      </c>
      <c r="F44" s="46">
        <f>100*1346/1104</f>
        <v>121.92028985507247</v>
      </c>
      <c r="G44" s="47"/>
      <c r="H44" s="42">
        <f>_XLL.MKPMTSIDXPER($C44,$E$12,$E$13,$G$12:$G$15,$H$12:$H$15,$L$23:$L$49,$L$20,$L$19,$H$20,$E$14)</f>
        <v>126.8241794562546</v>
      </c>
      <c r="I44" s="46">
        <f>100*1346/1061</f>
        <v>126.86145146088596</v>
      </c>
      <c r="J44" s="48"/>
      <c r="K44" s="43">
        <f t="shared" si="0"/>
        <v>2021</v>
      </c>
      <c r="L44" s="44">
        <f t="shared" si="1"/>
        <v>1515.6663438979222</v>
      </c>
      <c r="M44" s="28"/>
      <c r="N44" s="1"/>
      <c r="O44" s="1"/>
    </row>
    <row r="45" spans="1:15" ht="10.5">
      <c r="A45" s="1"/>
      <c r="B45" s="1"/>
      <c r="C45" s="41">
        <f>_XLL.DPM(C44,$E$12)</f>
        <v>42370</v>
      </c>
      <c r="D45" s="31"/>
      <c r="E45" s="42">
        <f>_XLL.MKPMTSIDXPER($C45,$E$12,$E$13,$G$12:$G$15,$H$12:$H$15,$L$23:$L$49,$L$20,$L$19,,$E$14)</f>
        <v>0</v>
      </c>
      <c r="F45" s="49"/>
      <c r="G45" s="31"/>
      <c r="H45" s="42">
        <f>_XLL.MKPMTSIDXPER($C45,$E$12,$E$13,$G$12:$G$15,$H$12:$H$15,$L$23:$L$49,$L$20,$L$19,$H$20,$E$14)</f>
        <v>0</v>
      </c>
      <c r="I45" s="49"/>
      <c r="J45" s="5"/>
      <c r="K45" s="43">
        <f t="shared" si="0"/>
        <v>2022</v>
      </c>
      <c r="L45" s="44">
        <f t="shared" si="1"/>
        <v>1545.9796707758805</v>
      </c>
      <c r="M45" s="28"/>
      <c r="N45" s="1"/>
      <c r="O45" s="1"/>
    </row>
    <row r="46" spans="1:15" ht="10.5">
      <c r="A46" s="1"/>
      <c r="B46" s="1"/>
      <c r="C46" s="41">
        <f>_XLL.DPM(C45,$E$12)</f>
        <v>42552</v>
      </c>
      <c r="D46" s="31"/>
      <c r="E46" s="42">
        <f>_XLL.MKPMTSIDXPER($C46,$E$12,$E$13,$G$12:$G$15,$H$12:$H$15,$L$23:$L$49,$L$20,$L$19,,$E$14)</f>
        <v>243.7988839989516</v>
      </c>
      <c r="F46" s="46">
        <f>200*1373/1126</f>
        <v>243.8721136767318</v>
      </c>
      <c r="G46" s="47"/>
      <c r="H46" s="42">
        <f>_XLL.MKPMTSIDXPER($C46,$E$12,$E$13,$G$12:$G$15,$H$12:$H$15,$L$23:$L$49,$L$20,$L$19,$H$20,$E$14)</f>
        <v>258.72132609075936</v>
      </c>
      <c r="I46" s="46">
        <f>200*1373/1061</f>
        <v>258.8124410933082</v>
      </c>
      <c r="J46" s="48"/>
      <c r="K46" s="43">
        <f t="shared" si="0"/>
        <v>2023</v>
      </c>
      <c r="L46" s="44">
        <f t="shared" si="1"/>
        <v>1576.8992641913983</v>
      </c>
      <c r="M46" s="28"/>
      <c r="N46" s="1"/>
      <c r="O46" s="1"/>
    </row>
    <row r="47" spans="1:15" ht="10.5">
      <c r="A47" s="1"/>
      <c r="B47" s="1"/>
      <c r="C47" s="41">
        <f>_XLL.DPM(C46,$E$12)</f>
        <v>42736</v>
      </c>
      <c r="D47" s="31"/>
      <c r="E47" s="42">
        <f>_XLL.MKPMTSIDXPER($C47,$E$12,$E$13,$G$12:$G$15,$H$12:$H$15,$L$23:$L$49,$L$20,$L$19,,$E$14)</f>
        <v>0</v>
      </c>
      <c r="F47" s="49"/>
      <c r="G47" s="31"/>
      <c r="H47" s="42">
        <f>_XLL.MKPMTSIDXPER($C47,$E$12,$E$13,$G$12:$G$15,$H$12:$H$15,$L$23:$L$49,$L$20,$L$19,$H$20,$E$14)</f>
        <v>0</v>
      </c>
      <c r="I47" s="49"/>
      <c r="J47" s="5"/>
      <c r="K47" s="43">
        <f t="shared" si="0"/>
        <v>2024</v>
      </c>
      <c r="L47" s="44">
        <f t="shared" si="1"/>
        <v>1608.4372494752263</v>
      </c>
      <c r="M47" s="28"/>
      <c r="N47" s="1"/>
      <c r="O47" s="1"/>
    </row>
    <row r="48" spans="1:15" ht="10.5">
      <c r="A48" s="1"/>
      <c r="B48" s="1"/>
      <c r="C48" s="41">
        <f>_XLL.DPM(C47,$E$12)</f>
        <v>42917</v>
      </c>
      <c r="D48" s="31"/>
      <c r="E48" s="42">
        <f>_XLL.MKPMTSIDXPER($C48,$E$12,$E$13,$G$12:$G$15,$H$12:$H$15,$L$23:$L$49,$L$20,$L$19,,$E$14)</f>
        <v>365.6983259984273</v>
      </c>
      <c r="F48" s="46">
        <f>300*1400/1149</f>
        <v>365.53524804177545</v>
      </c>
      <c r="G48" s="47"/>
      <c r="H48" s="42">
        <f>_XLL.MKPMTSIDXPER($C48,$E$12,$E$13,$G$12:$G$15,$H$12:$H$15,$L$23:$L$49,$L$20,$L$19,$H$20,$E$14)</f>
        <v>395.84362891886184</v>
      </c>
      <c r="I48" s="46">
        <f>300*1400/1061</f>
        <v>395.85296889726675</v>
      </c>
      <c r="J48" s="48"/>
      <c r="K48" s="43">
        <f t="shared" si="0"/>
        <v>2025</v>
      </c>
      <c r="L48" s="44">
        <f t="shared" si="1"/>
        <v>1640.6059944647309</v>
      </c>
      <c r="M48" s="28"/>
      <c r="N48" s="1"/>
      <c r="O48" s="1"/>
    </row>
    <row r="49" spans="1:15" ht="10.5">
      <c r="A49" s="1"/>
      <c r="B49" s="1"/>
      <c r="C49" s="41">
        <f>_XLL.DPM(C48,$E$12)</f>
        <v>43101</v>
      </c>
      <c r="D49" s="31"/>
      <c r="E49" s="42">
        <f>_XLL.MKPMTSIDXPER($C49,$E$12,$E$13,$G$12:$G$15,$H$12:$H$15,$L$23:$L$49,$L$20,$L$19,,$E$14)</f>
        <v>0</v>
      </c>
      <c r="F49" s="50"/>
      <c r="G49" s="31"/>
      <c r="H49" s="42">
        <f>_XLL.MKPMTSIDXPER($C49,$E$12,$E$13,$G$12:$G$15,$H$12:$H$15,$L$23:$L$49,$L$20,$L$19,$H$20,$E$14)</f>
        <v>0</v>
      </c>
      <c r="I49" s="50"/>
      <c r="J49" s="5"/>
      <c r="K49" s="43">
        <f t="shared" si="0"/>
        <v>2026</v>
      </c>
      <c r="L49" s="44">
        <f t="shared" si="1"/>
        <v>1673.4181143540254</v>
      </c>
      <c r="M49" s="28"/>
      <c r="N49" s="1"/>
      <c r="O49" s="1"/>
    </row>
    <row r="50" spans="1:15" ht="10.5">
      <c r="A50" s="1"/>
      <c r="B50" s="1"/>
      <c r="C50" s="41">
        <f>_XLL.DPM(C49,$E$12)</f>
        <v>43282</v>
      </c>
      <c r="D50" s="31"/>
      <c r="E50" s="42">
        <f>_XLL.MKPMTSIDXPER($C50,$E$12,$E$13,$G$12:$G$15,$H$12:$H$15,$L$23:$L$49,$L$20,$L$19,,$E$14)</f>
        <v>0</v>
      </c>
      <c r="F50" s="40"/>
      <c r="G50" s="31"/>
      <c r="H50" s="42">
        <f>_XLL.MKPMTSIDXPER($C50,$E$12,$E$13,$G$12:$G$15,$H$12:$H$15,$L$23:$L$49,$L$20,$L$19,$H$20,$E$14)</f>
        <v>0</v>
      </c>
      <c r="I50" s="40"/>
      <c r="J50" s="5"/>
      <c r="K50" s="5"/>
      <c r="L50" s="51"/>
      <c r="M50" s="6"/>
      <c r="N50" s="1"/>
      <c r="O50" s="1"/>
    </row>
    <row r="51" spans="1:15" ht="10.5">
      <c r="A51" s="1"/>
      <c r="B51" s="1"/>
      <c r="C51" s="41">
        <f>_XLL.DPM(C50,$E$12)</f>
        <v>43466</v>
      </c>
      <c r="D51" s="31"/>
      <c r="E51" s="42">
        <f>_XLL.MKPMTSIDXPER($C51,$E$12,$E$13,$G$12:$G$15,$H$12:$H$15,$L$23:$L$49,$L$20,$L$19,,$E$14)</f>
        <v>0</v>
      </c>
      <c r="F51" s="40"/>
      <c r="G51" s="31"/>
      <c r="H51" s="42">
        <f>_XLL.MKPMTSIDXPER($C51,$E$12,$E$13,$G$12:$G$15,$H$12:$H$15,$L$23:$L$49,$L$20,$L$19,$H$20,$E$14)</f>
        <v>0</v>
      </c>
      <c r="I51" s="40"/>
      <c r="J51" s="5"/>
      <c r="K51" s="5"/>
      <c r="L51" s="52"/>
      <c r="M51" s="6"/>
      <c r="N51" s="1"/>
      <c r="O51" s="1"/>
    </row>
    <row r="52" spans="1:15" ht="10.5">
      <c r="A52" s="1"/>
      <c r="B52" s="1"/>
      <c r="C52" s="41">
        <f>_XLL.DPM(C51,$E$12)</f>
        <v>43647</v>
      </c>
      <c r="D52" s="31"/>
      <c r="E52" s="42">
        <f>_XLL.MKPMTSIDXPER($C52,$E$12,$E$13,$G$12:$G$15,$H$12:$H$15,$L$23:$L$49,$L$20,$L$19,,$E$14)</f>
        <v>0</v>
      </c>
      <c r="F52" s="40"/>
      <c r="G52" s="31"/>
      <c r="H52" s="42">
        <f>_XLL.MKPMTSIDXPER($C52,$E$12,$E$13,$G$12:$G$15,$H$12:$H$15,$L$23:$L$49,$L$20,$L$19,$H$20,$E$14)</f>
        <v>0</v>
      </c>
      <c r="I52" s="40"/>
      <c r="J52" s="5"/>
      <c r="K52" s="5"/>
      <c r="L52" s="52"/>
      <c r="M52" s="6"/>
      <c r="N52" s="1"/>
      <c r="O52" s="1"/>
    </row>
    <row r="53" spans="1:15" ht="10.5">
      <c r="A53" s="1"/>
      <c r="B53" s="1"/>
      <c r="C53" s="41">
        <f>_XLL.DPM(C52,$E$12)</f>
        <v>43831</v>
      </c>
      <c r="D53" s="31"/>
      <c r="E53" s="42">
        <f>_XLL.MKPMTSIDXPER($C53,$E$12,$E$13,$G$12:$G$15,$H$12:$H$15,$L$23:$L$49,$L$20,$L$19,,$E$14)</f>
        <v>0</v>
      </c>
      <c r="F53" s="45"/>
      <c r="G53" s="31"/>
      <c r="H53" s="42">
        <f>_XLL.MKPMTSIDXPER($C53,$E$12,$E$13,$G$12:$G$15,$H$12:$H$15,$L$23:$L$49,$L$20,$L$19,$H$20,$E$14)</f>
        <v>0</v>
      </c>
      <c r="I53" s="45"/>
      <c r="J53" s="5"/>
      <c r="K53" s="5"/>
      <c r="L53" s="52"/>
      <c r="M53" s="6"/>
      <c r="N53" s="1"/>
      <c r="O53" s="1"/>
    </row>
    <row r="54" spans="1:15" ht="10.5">
      <c r="A54" s="1"/>
      <c r="B54" s="1"/>
      <c r="C54" s="41">
        <f>_XLL.DPM(C53,$E$12)</f>
        <v>44013</v>
      </c>
      <c r="D54" s="31"/>
      <c r="E54" s="42">
        <f>_XLL.MKPMTSIDXPER($C54,$E$12,$E$13,$G$12:$G$15,$H$12:$H$15,$L$23:$L$49,$L$20,$L$19,,$E$14)</f>
        <v>134.58683383241302</v>
      </c>
      <c r="F54" s="46">
        <f>100*1486/1104</f>
        <v>134.6014492753623</v>
      </c>
      <c r="G54" s="47"/>
      <c r="H54" s="42">
        <f>_XLL.MKPMTSIDXPER($C54,$E$12,$E$13,$G$12:$G$15,$H$12:$H$15,$L$23:$L$49,$L$20,$L$19,$H$20,$E$14)</f>
        <v>140.02414191924248</v>
      </c>
      <c r="I54" s="46">
        <f>100*1486/1061</f>
        <v>140.05655042412818</v>
      </c>
      <c r="J54" s="48"/>
      <c r="K54" s="5"/>
      <c r="L54" s="52"/>
      <c r="M54" s="6"/>
      <c r="N54" s="1"/>
      <c r="O54" s="1"/>
    </row>
    <row r="55" spans="1:15" ht="10.5">
      <c r="A55" s="1"/>
      <c r="B55" s="1"/>
      <c r="C55" s="41">
        <f>_XLL.DPM(C54,$E$12)</f>
        <v>44197</v>
      </c>
      <c r="D55" s="31"/>
      <c r="E55" s="42">
        <f>_XLL.MKPMTSIDXPER($C55,$E$12,$E$13,$G$12:$G$15,$H$12:$H$15,$L$23:$L$49,$L$20,$L$19,,$E$14)</f>
        <v>0</v>
      </c>
      <c r="F55" s="50"/>
      <c r="G55" s="31"/>
      <c r="H55" s="42">
        <f>_XLL.MKPMTSIDXPER($C55,$E$12,$E$13,$G$12:$G$15,$H$12:$H$15,$L$23:$L$49,$L$20,$L$19,$H$20,$E$14)</f>
        <v>0</v>
      </c>
      <c r="I55" s="50"/>
      <c r="J55" s="5"/>
      <c r="K55" s="5"/>
      <c r="L55" s="52"/>
      <c r="M55" s="6"/>
      <c r="N55" s="1"/>
      <c r="O55" s="1"/>
    </row>
    <row r="56" spans="1:15" ht="10.5">
      <c r="A56" s="1"/>
      <c r="B56" s="1"/>
      <c r="C56" s="41">
        <f>_XLL.DPM(C55,$E$12)</f>
        <v>44378</v>
      </c>
      <c r="D56" s="31"/>
      <c r="E56" s="42">
        <f>_XLL.MKPMTSIDXPER($C56,$E$12,$E$13,$G$12:$G$15,$H$12:$H$15,$L$23:$L$49,$L$20,$L$19,,$E$14)</f>
        <v>0</v>
      </c>
      <c r="F56" s="40"/>
      <c r="G56" s="31"/>
      <c r="H56" s="42">
        <f>_XLL.MKPMTSIDXPER($C56,$E$12,$E$13,$G$12:$G$15,$H$12:$H$15,$L$23:$L$49,$L$20,$L$19,$H$20,$E$14)</f>
        <v>0</v>
      </c>
      <c r="I56" s="40"/>
      <c r="J56" s="5"/>
      <c r="K56" s="5"/>
      <c r="L56" s="52"/>
      <c r="M56" s="6"/>
      <c r="N56" s="1"/>
      <c r="O56" s="1"/>
    </row>
    <row r="57" spans="1:15" ht="10.5">
      <c r="A57" s="1"/>
      <c r="B57" s="1"/>
      <c r="C57" s="41">
        <f>_XLL.DPM(C56,$E$12)</f>
        <v>44562</v>
      </c>
      <c r="D57" s="31"/>
      <c r="E57" s="42">
        <f>_XLL.MKPMTSIDXPER($C57,$E$12,$E$13,$G$12:$G$15,$H$12:$H$15,$L$23:$L$49,$L$20,$L$19,,$E$14)</f>
        <v>0</v>
      </c>
      <c r="F57" s="40"/>
      <c r="G57" s="31"/>
      <c r="H57" s="42">
        <f>_XLL.MKPMTSIDXPER($C57,$E$12,$E$13,$G$12:$G$15,$H$12:$H$15,$L$23:$L$49,$L$20,$L$19,$H$20,$E$14)</f>
        <v>0</v>
      </c>
      <c r="I57" s="40"/>
      <c r="J57" s="5"/>
      <c r="K57" s="5"/>
      <c r="L57" s="52"/>
      <c r="M57" s="6"/>
      <c r="N57" s="1"/>
      <c r="O57" s="1"/>
    </row>
    <row r="58" spans="1:15" ht="10.5">
      <c r="A58" s="1"/>
      <c r="B58" s="1"/>
      <c r="C58" s="41">
        <f>_XLL.DPM(C57,$E$12)</f>
        <v>44743</v>
      </c>
      <c r="D58" s="31"/>
      <c r="E58" s="42">
        <f>_XLL.MKPMTSIDXPER($C58,$E$12,$E$13,$G$12:$G$15,$H$12:$H$15,$L$23:$L$49,$L$20,$L$19,,$E$14)</f>
        <v>0</v>
      </c>
      <c r="F58" s="40"/>
      <c r="G58" s="31"/>
      <c r="H58" s="42">
        <f>_XLL.MKPMTSIDXPER($C58,$E$12,$E$13,$G$12:$G$15,$H$12:$H$15,$L$23:$L$49,$L$20,$L$19,$H$20,$E$14)</f>
        <v>0</v>
      </c>
      <c r="I58" s="40"/>
      <c r="J58" s="5"/>
      <c r="K58" s="5"/>
      <c r="L58" s="52"/>
      <c r="M58" s="6"/>
      <c r="N58" s="1"/>
      <c r="O58" s="1"/>
    </row>
    <row r="59" spans="1:15" ht="10.5">
      <c r="A59" s="1"/>
      <c r="B59" s="1"/>
      <c r="C59" s="41">
        <f>_XLL.DPM(C58,$E$12)</f>
        <v>44927</v>
      </c>
      <c r="D59" s="31"/>
      <c r="E59" s="42">
        <f>_XLL.MKPMTSIDXPER($C59,$E$12,$E$13,$G$12:$G$15,$H$12:$H$15,$L$23:$L$49,$L$20,$L$19,,$E$14)</f>
        <v>0</v>
      </c>
      <c r="F59" s="40"/>
      <c r="G59" s="31"/>
      <c r="H59" s="42">
        <f>_XLL.MKPMTSIDXPER($C59,$E$12,$E$13,$G$12:$G$15,$H$12:$H$15,$L$23:$L$49,$L$20,$L$19,$H$20,$E$14)</f>
        <v>0</v>
      </c>
      <c r="I59" s="40"/>
      <c r="J59" s="5"/>
      <c r="K59" s="5"/>
      <c r="L59" s="52"/>
      <c r="M59" s="6"/>
      <c r="N59" s="1"/>
      <c r="O59" s="1"/>
    </row>
    <row r="60" spans="1:15" ht="10.5">
      <c r="A60" s="1"/>
      <c r="B60" s="1"/>
      <c r="C60" s="41">
        <f>_XLL.DPM(C59,$E$12)</f>
        <v>45108</v>
      </c>
      <c r="D60" s="31"/>
      <c r="E60" s="42">
        <f>_XLL.MKPMTSIDXPER($C60,$E$12,$E$13,$G$12:$G$15,$H$12:$H$15,$L$23:$L$49,$L$20,$L$19,,$E$14)</f>
        <v>0</v>
      </c>
      <c r="F60" s="40"/>
      <c r="G60" s="31"/>
      <c r="H60" s="42">
        <f>_XLL.MKPMTSIDXPER($C60,$E$12,$E$13,$G$12:$G$15,$H$12:$H$15,$L$23:$L$49,$L$20,$L$19,$H$20,$E$14)</f>
        <v>0</v>
      </c>
      <c r="I60" s="40"/>
      <c r="J60" s="5"/>
      <c r="K60" s="5"/>
      <c r="L60" s="1"/>
      <c r="M60" s="6"/>
      <c r="N60" s="1"/>
      <c r="O60" s="1"/>
    </row>
    <row r="61" spans="1:15" ht="10.5">
      <c r="A61" s="1"/>
      <c r="B61" s="1"/>
      <c r="C61" s="1"/>
      <c r="D61" s="1"/>
      <c r="E61" s="34"/>
      <c r="F61" s="4"/>
      <c r="G61" s="1"/>
      <c r="H61" s="34"/>
      <c r="I61" s="4"/>
      <c r="J61" s="5"/>
      <c r="K61" s="5"/>
      <c r="L61" s="1"/>
      <c r="M61" s="6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4"/>
      <c r="J62" s="5"/>
      <c r="K62" s="5"/>
      <c r="L62" s="1"/>
      <c r="M62" s="6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4"/>
      <c r="J63" s="5"/>
      <c r="K63" s="5"/>
      <c r="L63" s="1"/>
      <c r="M63" s="6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4"/>
      <c r="J64" s="5"/>
      <c r="K64" s="5"/>
      <c r="L64" s="1"/>
      <c r="M64" s="6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4"/>
      <c r="J65" s="5"/>
      <c r="K65" s="5"/>
      <c r="L65" s="1"/>
      <c r="M65" s="6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4"/>
      <c r="J66" s="5"/>
      <c r="K66" s="5"/>
      <c r="L66" s="1"/>
      <c r="M66" s="6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4"/>
      <c r="J67" s="5"/>
      <c r="K67" s="5"/>
      <c r="L67" s="1"/>
      <c r="M67" s="6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4"/>
      <c r="J68" s="5"/>
      <c r="K68" s="5"/>
      <c r="L68" s="1"/>
      <c r="M68" s="6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4"/>
      <c r="J69" s="5"/>
      <c r="K69" s="5"/>
      <c r="L69" s="1"/>
      <c r="M69" s="6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5"/>
      <c r="K70" s="5"/>
      <c r="L70" s="1"/>
      <c r="M70" s="6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5"/>
      <c r="K71" s="5"/>
      <c r="L71" s="1"/>
      <c r="M71" s="6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5"/>
      <c r="K72" s="5"/>
      <c r="L72" s="1"/>
      <c r="M72" s="6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5"/>
      <c r="K73" s="5"/>
      <c r="L73" s="1"/>
      <c r="M73" s="6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5"/>
      <c r="K74" s="5"/>
      <c r="L74" s="1"/>
      <c r="M74" s="6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5"/>
      <c r="K75" s="5"/>
      <c r="L75" s="1"/>
      <c r="M75" s="6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5"/>
      <c r="K76" s="1"/>
      <c r="L76" s="1"/>
      <c r="M76" s="6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5"/>
      <c r="K77" s="1"/>
      <c r="L77" s="1"/>
      <c r="M77" s="6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5"/>
      <c r="K78" s="1"/>
      <c r="L78" s="1"/>
      <c r="M78" s="6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5"/>
      <c r="K79" s="1"/>
      <c r="L79" s="1"/>
      <c r="M79" s="6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5"/>
      <c r="K80" s="1"/>
      <c r="L80" s="1"/>
      <c r="M80" s="6"/>
      <c r="N80" s="1"/>
      <c r="O80" s="1" t="s">
        <v>25</v>
      </c>
    </row>
  </sheetData>
  <mergeCells count="1">
    <mergeCell ref="D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2013-03-26T10:57:37Z</dcterms:created>
  <dcterms:modified xsi:type="dcterms:W3CDTF">2013-03-26T10:57:37Z</dcterms:modified>
  <cp:category/>
  <cp:version/>
  <cp:contentType/>
  <cp:contentStatus/>
</cp:coreProperties>
</file>