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A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<sst xmlns="http://schemas.openxmlformats.org/spreadsheetml/2006/main" count="35" uniqueCount="28">
  <si>
    <t>PVA</t>
  </si>
  <si>
    <t>Category:</t>
  </si>
  <si>
    <t>Discounted Cash Flow</t>
  </si>
  <si>
    <t>Family:</t>
  </si>
  <si>
    <t>DCF Annual</t>
  </si>
  <si>
    <t>Arguments:</t>
  </si>
  <si>
    <t>NPVDate, DisAER, AnnualCashFlows, StartAnnDate, [DCountDisc], [StartDCF], [FinishDCF]</t>
  </si>
  <si>
    <t>Meaning:</t>
  </si>
  <si>
    <t>Present Value of an annual stream of cashflows</t>
  </si>
  <si>
    <t>Description:</t>
  </si>
  <si>
    <t>Calculates the Net Present Value of a series of annual cashflows.  It is the simplest of the DCF (Discount Cash Flow) functions.</t>
  </si>
  <si>
    <t>Start Ann Date</t>
  </si>
  <si>
    <t>CashFlows</t>
  </si>
  <si>
    <t>Discount Rate AeR</t>
  </si>
  <si>
    <t>NPV Date</t>
  </si>
  <si>
    <t>DayCount</t>
  </si>
  <si>
    <t>NPV</t>
  </si>
  <si>
    <t>Excel NPV</t>
  </si>
  <si>
    <t>Omitted</t>
  </si>
  <si>
    <t>Using StartDCF to NPV a subrange</t>
  </si>
  <si>
    <t>StartDCF</t>
  </si>
  <si>
    <t>FinishDCF</t>
  </si>
  <si>
    <t>Notes:</t>
  </si>
  <si>
    <r>
      <t xml:space="preserve">n </t>
    </r>
    <r>
      <rPr>
        <sz val="8"/>
        <rFont val="Verdana"/>
        <family val="2"/>
      </rPr>
      <t xml:space="preserve"> DayCount is only used to determine the difference between the NPVDate and the StartAnnDate.</t>
    </r>
  </si>
  <si>
    <r>
      <t xml:space="preserve">n </t>
    </r>
    <r>
      <rPr>
        <sz val="8"/>
        <rFont val="Verdana"/>
        <family val="2"/>
      </rPr>
      <t xml:space="preserve"> Cashflows are considered to be exactly one year apart regardless of DayCount.</t>
    </r>
  </si>
  <si>
    <r>
      <t xml:space="preserve">n </t>
    </r>
    <r>
      <rPr>
        <sz val="8"/>
        <rFont val="Verdana"/>
        <family val="2"/>
      </rPr>
      <t xml:space="preserve"> StartAnnDate is the date of the FIRST annual cashflow.  Therefore for like for like comparison with Excel's NPV function</t>
    </r>
  </si>
  <si>
    <r>
      <t xml:space="preserve">        NPV Date should be</t>
    </r>
    <r>
      <rPr>
        <b/>
        <sz val="8"/>
        <rFont val="Verdana"/>
        <family val="2"/>
      </rPr>
      <t xml:space="preserve"> 1 year</t>
    </r>
    <r>
      <rPr>
        <sz val="8"/>
        <rFont val="Verdana"/>
        <family val="2"/>
      </rPr>
      <t xml:space="preserve"> before the start of cashflows, StartAnnDate (because NPV uses end of year discounting by default).</t>
    </r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</si>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</sst>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###0.00_);\(###0.00\);"/>
    <numFmt numFmtId="167" formatCode="_(\ 0.00%\ _);\(0.00%\ \);"/>
    <numFmt numFmtId="168" formatCode="_(\ ###0_);\(###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sz val="11"/>
      <color indexed="51"/>
      <name val="Wingdings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0" customWidth="1"/>
    <col min="2" max="2" width="2.8515625" style="50" customWidth="1"/>
    <col min="3" max="3" width="13.140625" style="50" customWidth="1"/>
    <col min="4" max="4" width="15.28125" style="50" customWidth="1"/>
    <col min="5" max="5" width="14.00390625" style="50" customWidth="1"/>
    <col min="6" max="6" width="11.8515625" style="50" customWidth="1"/>
    <col min="7" max="8" width="16.8515625" style="50" customWidth="1"/>
    <col min="9" max="9" width="11.8515625" style="50" customWidth="1"/>
    <col min="10" max="10" width="10.8515625" style="50" customWidth="1"/>
    <col min="11" max="11" width="11.57421875" style="50" customWidth="1"/>
    <col min="12" max="12" width="9.421875" style="50" customWidth="1"/>
    <col min="13" max="14" width="9.140625" style="5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2"/>
      <c r="E11" s="12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9"/>
      <c r="D12" s="13" t="s">
        <v>11</v>
      </c>
      <c r="E12" s="14">
        <v>37257</v>
      </c>
      <c r="F12" s="15"/>
      <c r="G12" s="1"/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9"/>
      <c r="D13" s="16"/>
      <c r="E13" s="17"/>
      <c r="F13" s="12"/>
      <c r="G13" s="12"/>
      <c r="H13" s="1"/>
      <c r="I13" s="1"/>
      <c r="J13" s="1"/>
      <c r="K13" s="1"/>
      <c r="L13" s="1"/>
      <c r="M13" s="1"/>
      <c r="N13" s="1"/>
      <c r="O13" s="3"/>
    </row>
    <row r="14" spans="1:15" ht="10.5">
      <c r="A14" s="1"/>
      <c r="B14" s="1"/>
      <c r="C14" s="18" t="s">
        <v>12</v>
      </c>
      <c r="D14" s="19">
        <v>-100</v>
      </c>
      <c r="E14" s="19">
        <v>50</v>
      </c>
      <c r="F14" s="19">
        <v>60</v>
      </c>
      <c r="G14" s="19">
        <v>70</v>
      </c>
      <c r="H14" s="15"/>
      <c r="I14" s="20"/>
      <c r="J14" s="1"/>
      <c r="K14" s="1"/>
      <c r="L14" s="1"/>
      <c r="M14" s="1"/>
      <c r="N14" s="1"/>
      <c r="O14" s="3"/>
    </row>
    <row r="15" spans="1:15" ht="10.5">
      <c r="A15" s="1"/>
      <c r="B15" s="1"/>
      <c r="C15" s="1"/>
      <c r="D15" s="21"/>
      <c r="E15" s="21"/>
      <c r="F15" s="21"/>
      <c r="G15" s="21"/>
      <c r="H15" s="20"/>
      <c r="I15" s="20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20"/>
      <c r="E16" s="20"/>
      <c r="F16" s="20"/>
      <c r="G16" s="20"/>
      <c r="H16" s="20"/>
      <c r="I16" s="20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1"/>
      <c r="N17" s="1"/>
      <c r="O17" s="3"/>
    </row>
    <row r="18" spans="1:15" ht="10.5">
      <c r="A18" s="1"/>
      <c r="B18" s="1"/>
      <c r="C18" s="1"/>
      <c r="D18" s="22" t="s">
        <v>13</v>
      </c>
      <c r="E18" s="23" t="s">
        <v>14</v>
      </c>
      <c r="F18" s="23" t="s">
        <v>15</v>
      </c>
      <c r="G18" s="20"/>
      <c r="H18" s="20"/>
      <c r="I18" s="1"/>
      <c r="J18" s="20"/>
      <c r="K18" s="20"/>
      <c r="L18" s="24" t="s">
        <v>16</v>
      </c>
      <c r="M18" s="20"/>
      <c r="N18" s="23" t="s">
        <v>17</v>
      </c>
      <c r="O18" s="3"/>
    </row>
    <row r="19" spans="1:15" ht="10.5">
      <c r="A19" s="1"/>
      <c r="B19" s="1"/>
      <c r="C19" s="25"/>
      <c r="D19" s="26">
        <v>0.1</v>
      </c>
      <c r="E19" s="14">
        <v>36892</v>
      </c>
      <c r="F19" s="14" t="s">
        <v>18</v>
      </c>
      <c r="G19" s="27" t="str">
        <f>_XLL.DESCRIBEDAYCOUNT()</f>
        <v>Actual Days/Actual Days In Month ('Decimal Year').</v>
      </c>
      <c r="H19" s="20"/>
      <c r="I19" s="1"/>
      <c r="J19" s="20"/>
      <c r="K19" s="28"/>
      <c r="L19" s="29">
        <f>_XLL.PVA(E19,D19,$D$14:$G$14,$E$12,F19)</f>
        <v>43.30305307014546</v>
      </c>
      <c r="M19" s="30"/>
      <c r="N19" s="31">
        <f>NPV($D$19,D14:G14)</f>
        <v>43.30305307014546</v>
      </c>
      <c r="O19" s="32"/>
    </row>
    <row r="20" spans="1:15" ht="10.5">
      <c r="A20" s="1"/>
      <c r="B20" s="1"/>
      <c r="C20" s="25"/>
      <c r="D20" s="26">
        <v>0.1</v>
      </c>
      <c r="E20" s="14">
        <f>_XLL.DPY(E19,1)</f>
        <v>37257</v>
      </c>
      <c r="F20" s="33"/>
      <c r="G20" s="27" t="str">
        <f>_XLL.DESCRIBEDAYCOUNT(F20)</f>
        <v>30/360 (PSA).</v>
      </c>
      <c r="H20" s="20"/>
      <c r="I20" s="1"/>
      <c r="J20" s="20"/>
      <c r="K20" s="28"/>
      <c r="L20" s="29">
        <f>_XLL.PVA(E20,D20,$D$14:$G$14,$E$12,F20)</f>
        <v>47.63335837716001</v>
      </c>
      <c r="M20" s="34"/>
      <c r="N20" s="35"/>
      <c r="O20" s="3"/>
    </row>
    <row r="21" spans="1:15" ht="10.5">
      <c r="A21" s="1"/>
      <c r="B21" s="1"/>
      <c r="C21" s="25"/>
      <c r="D21" s="26">
        <v>0.1</v>
      </c>
      <c r="E21" s="14">
        <f>_XLL.DPY(E19,-1)</f>
        <v>36526</v>
      </c>
      <c r="F21" s="33">
        <v>1</v>
      </c>
      <c r="G21" s="27" t="str">
        <f>_XLL.DESCRIBEDAYCOUNT(F21)</f>
        <v>Actual/Actual (365 or 366).</v>
      </c>
      <c r="H21" s="20"/>
      <c r="I21" s="1"/>
      <c r="J21" s="20"/>
      <c r="K21" s="28"/>
      <c r="L21" s="29">
        <f>_XLL.PVA(E21,D21,$D$14:$G$14,$E$12,F21)</f>
        <v>39.36641188195041</v>
      </c>
      <c r="M21" s="34"/>
      <c r="N21" s="36"/>
      <c r="O21" s="3"/>
    </row>
    <row r="22" spans="1:15" ht="10.5">
      <c r="A22" s="1"/>
      <c r="B22" s="1"/>
      <c r="C22" s="25"/>
      <c r="D22" s="26">
        <f>23.375193%</f>
        <v>0.23375193</v>
      </c>
      <c r="E22" s="14">
        <f>E21</f>
        <v>36526</v>
      </c>
      <c r="F22" s="33">
        <v>2</v>
      </c>
      <c r="G22" s="27" t="str">
        <f>_XLL.DESCRIBEDAYCOUNT(F22)</f>
        <v>Actual Days/360.</v>
      </c>
      <c r="H22" s="20"/>
      <c r="I22" s="1"/>
      <c r="J22" s="20"/>
      <c r="K22" s="28"/>
      <c r="L22" s="29">
        <f>_XLL.PVA(E22,D22,$D$14:$G$14,$E$12,F22)</f>
        <v>11.240353056945496</v>
      </c>
      <c r="M22" s="34"/>
      <c r="N22" s="36"/>
      <c r="O22" s="3"/>
    </row>
    <row r="23" spans="1:15" ht="10.5">
      <c r="A23" s="1"/>
      <c r="B23" s="1"/>
      <c r="C23" s="25"/>
      <c r="D23" s="26">
        <f>23.375193%</f>
        <v>0.23375193</v>
      </c>
      <c r="E23" s="14">
        <f>E22</f>
        <v>36526</v>
      </c>
      <c r="F23" s="33">
        <v>3</v>
      </c>
      <c r="G23" s="27" t="str">
        <f>_XLL.DESCRIBEDAYCOUNT(F23)</f>
        <v>Actual Days/365.</v>
      </c>
      <c r="H23" s="20"/>
      <c r="I23" s="1"/>
      <c r="J23" s="20"/>
      <c r="K23" s="28"/>
      <c r="L23" s="29">
        <f>_XLL.PVA(E23,D23,$D$14:$G$14,$E$12,F23)</f>
        <v>11.30622257418414</v>
      </c>
      <c r="M23" s="34"/>
      <c r="N23" s="36"/>
      <c r="O23" s="3"/>
    </row>
    <row r="24" spans="1:15" ht="10.5">
      <c r="A24" s="1"/>
      <c r="B24" s="1"/>
      <c r="C24" s="25"/>
      <c r="D24" s="26">
        <f>23.375193%/2</f>
        <v>0.116875965</v>
      </c>
      <c r="E24" s="14">
        <f>E23</f>
        <v>36526</v>
      </c>
      <c r="F24" s="33">
        <v>4</v>
      </c>
      <c r="G24" s="27" t="str">
        <f>_XLL.DESCRIBEDAYCOUNT(F24)</f>
        <v>30/360 (European).</v>
      </c>
      <c r="H24" s="20"/>
      <c r="I24" s="1"/>
      <c r="J24" s="20"/>
      <c r="K24" s="28"/>
      <c r="L24" s="29">
        <f>_XLL.PVA(E24,D24,$D$14:$G$14,$E$12,F24)</f>
        <v>34.560517076346905</v>
      </c>
      <c r="M24" s="37"/>
      <c r="N24" s="38"/>
      <c r="O24" s="3"/>
    </row>
    <row r="25" spans="1:15" ht="10.5">
      <c r="A25" s="1"/>
      <c r="B25" s="1"/>
      <c r="C25" s="25"/>
      <c r="D25" s="26">
        <f>23.375193%/2</f>
        <v>0.116875965</v>
      </c>
      <c r="E25" s="14">
        <f>E24</f>
        <v>36526</v>
      </c>
      <c r="F25" s="33">
        <v>5</v>
      </c>
      <c r="G25" s="27" t="str">
        <f>_XLL.DESCRIBEDAYCOUNT(F25)</f>
        <v>Actual Days/Actual Days In Month ('Decimal Year').</v>
      </c>
      <c r="H25" s="20"/>
      <c r="I25" s="1"/>
      <c r="J25" s="20"/>
      <c r="K25" s="28"/>
      <c r="L25" s="29">
        <f>_XLL.PVA(E25,D25,$D$14:$G$14,$E$12,F25)</f>
        <v>34.560517076346905</v>
      </c>
      <c r="M25" s="37"/>
      <c r="N25" s="38"/>
      <c r="O25" s="3"/>
    </row>
    <row r="26" spans="1:15" ht="10.5">
      <c r="A26" s="1"/>
      <c r="B26" s="1"/>
      <c r="C26" s="1"/>
      <c r="D26" s="21"/>
      <c r="E26" s="21"/>
      <c r="F26" s="21"/>
      <c r="G26" s="39"/>
      <c r="H26" s="1"/>
      <c r="I26" s="20"/>
      <c r="J26" s="20"/>
      <c r="K26" s="20"/>
      <c r="L26" s="35"/>
      <c r="M26" s="36"/>
      <c r="N26" s="40"/>
      <c r="O26" s="3"/>
    </row>
    <row r="27" spans="1:15" ht="10.5">
      <c r="A27" s="1"/>
      <c r="B27" s="1"/>
      <c r="C27" s="1"/>
      <c r="D27" s="2" t="s">
        <v>19</v>
      </c>
      <c r="E27" s="20"/>
      <c r="F27" s="20"/>
      <c r="G27" s="39"/>
      <c r="H27" s="1"/>
      <c r="I27" s="20"/>
      <c r="J27" s="20"/>
      <c r="K27" s="20"/>
      <c r="L27" s="36"/>
      <c r="M27" s="36"/>
      <c r="N27" s="40"/>
      <c r="O27" s="3"/>
    </row>
    <row r="28" spans="1:15" ht="10.5">
      <c r="A28" s="1"/>
      <c r="B28" s="1"/>
      <c r="C28" s="1"/>
      <c r="D28" s="23"/>
      <c r="E28" s="23"/>
      <c r="F28" s="23"/>
      <c r="G28" s="23" t="s">
        <v>20</v>
      </c>
      <c r="H28" s="23" t="s">
        <v>21</v>
      </c>
      <c r="I28" s="20"/>
      <c r="J28" s="20"/>
      <c r="K28" s="20"/>
      <c r="L28" s="41"/>
      <c r="M28" s="41"/>
      <c r="N28" s="40"/>
      <c r="O28" s="3"/>
    </row>
    <row r="29" spans="1:15" ht="9.75" customHeight="1">
      <c r="A29" s="1"/>
      <c r="B29" s="1"/>
      <c r="C29" s="25"/>
      <c r="D29" s="26">
        <f>23.375193%/2</f>
        <v>0.116875965</v>
      </c>
      <c r="E29" s="14">
        <v>36892</v>
      </c>
      <c r="F29" s="33">
        <v>5</v>
      </c>
      <c r="G29" s="14">
        <v>37622</v>
      </c>
      <c r="H29" s="14">
        <v>37987</v>
      </c>
      <c r="I29" s="15"/>
      <c r="J29" s="20"/>
      <c r="K29" s="28"/>
      <c r="L29" s="29">
        <f>_XLL.PVA(E29,D29,$D$14:$G$14,$E$12,F29,G29,H29)</f>
        <v>40.08299035022337</v>
      </c>
      <c r="M29" s="42">
        <f>E14/(1+D29)^2</f>
        <v>40.08299035022337</v>
      </c>
      <c r="N29" s="37"/>
      <c r="O29" s="3"/>
    </row>
    <row r="30" spans="1:15" ht="10.5">
      <c r="A30" s="1"/>
      <c r="B30" s="1"/>
      <c r="C30" s="1"/>
      <c r="D30" s="43"/>
      <c r="E30" s="43"/>
      <c r="F30" s="43"/>
      <c r="G30" s="43"/>
      <c r="H30" s="43"/>
      <c r="I30" s="1"/>
      <c r="J30" s="1"/>
      <c r="K30" s="1"/>
      <c r="L30" s="44"/>
      <c r="M30" s="43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5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5"/>
      <c r="M32" s="1"/>
      <c r="N32" s="3"/>
      <c r="O32" s="3"/>
    </row>
    <row r="33" spans="1:15" ht="14.25">
      <c r="A33" s="1"/>
      <c r="B33" s="1"/>
      <c r="C33" s="1"/>
      <c r="D33" s="1" t="s">
        <v>22</v>
      </c>
      <c r="E33" s="46" t="s">
        <v>23</v>
      </c>
      <c r="F33" s="1"/>
      <c r="G33" s="1"/>
      <c r="H33" s="1"/>
      <c r="I33" s="1"/>
      <c r="J33" s="1"/>
      <c r="K33" s="1"/>
      <c r="L33" s="45"/>
      <c r="M33" s="1"/>
      <c r="N33" s="1"/>
      <c r="O33" s="3"/>
    </row>
    <row r="34" spans="1:15" ht="14.25">
      <c r="A34" s="1"/>
      <c r="B34" s="1"/>
      <c r="C34" s="1"/>
      <c r="D34" s="1"/>
      <c r="E34" s="46" t="s">
        <v>24</v>
      </c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4.25">
      <c r="A35" s="1"/>
      <c r="B35" s="1"/>
      <c r="C35" s="1"/>
      <c r="D35" s="1"/>
      <c r="E35" s="47" t="s">
        <v>25</v>
      </c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48" t="s">
        <v>26</v>
      </c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"/>
      <c r="O37" s="3"/>
    </row>
    <row r="38" spans="1:15" ht="10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"/>
    </row>
    <row r="39" spans="1:15" ht="10.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"/>
    </row>
    <row r="40" spans="1:15" ht="10.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 t="s">
        <v>27</v>
      </c>
      <c r="O40" s="3" t="s">
        <v>27</v>
      </c>
    </row>
    <row r="41" spans="1:15" ht="10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 t="s">
        <v>27</v>
      </c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 t="s">
        <v>27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 t="s">
        <v>27</v>
      </c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 t="s">
        <v>27</v>
      </c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27</v>
      </c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2013-03-26T10:58:05Z</dcterms:created>
  <dcterms:modified xsi:type="dcterms:W3CDTF">2013-03-26T10:58:05Z</dcterms:modified>
  <cp:category/>
  <cp:version/>
  <cp:contentType/>
  <cp:contentStatus/>
</cp:coreProperties>
</file>