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VTIC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<sst xmlns="http://schemas.openxmlformats.org/spreadsheetml/2006/main" count="38" uniqueCount="26">
  <si>
    <t>PVTIC</t>
  </si>
  <si>
    <t>Category:</t>
  </si>
  <si>
    <t>Discounted Cash Flow</t>
  </si>
  <si>
    <t>Family:</t>
  </si>
  <si>
    <t>DCF Specific Times</t>
  </si>
  <si>
    <t>Arguments:</t>
  </si>
  <si>
    <t>NPVDate, DisAER, Dates, Cashflows, [DayCountDisc], [PrdsDisc], [InvDate], [InvAmt], [CapRateAER], [StartDCF], [FinishDCF], [CapOption], [PVTOptions]</t>
  </si>
  <si>
    <t>Meaning:</t>
  </si>
  <si>
    <t>PVT with Investment and Capitalisation</t>
  </si>
  <si>
    <t>Description:</t>
  </si>
  <si>
    <t>NPV Date</t>
  </si>
  <si>
    <t>InvestDate</t>
  </si>
  <si>
    <t>InvestAmt</t>
  </si>
  <si>
    <t>Dates</t>
  </si>
  <si>
    <t>CashFlows</t>
  </si>
  <si>
    <t>DiscountRateAER</t>
  </si>
  <si>
    <t>Cap Rate AER</t>
  </si>
  <si>
    <t>What The Function Is Doing</t>
  </si>
  <si>
    <t xml:space="preserve"> (PVT)</t>
  </si>
  <si>
    <t xml:space="preserve">or  </t>
  </si>
  <si>
    <t xml:space="preserve"> (XNPV)</t>
  </si>
  <si>
    <t>Example2: Quarterly in advance</t>
  </si>
  <si>
    <t>Qtrly Rate</t>
  </si>
  <si>
    <t>Example 3: Averagin Last 2 cashflows</t>
  </si>
  <si>
    <t>CapOption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</si>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</sst>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#,##0_);\(#,##0\);"/>
    <numFmt numFmtId="166" formatCode="_(\ ###0.00_);\(###0.00\);"/>
    <numFmt numFmtId="167" formatCode="_(\ 0.00%\ _);\(0.00%\ 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164" fontId="1" fillId="2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165" fontId="1" fillId="3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9" fontId="1" fillId="2" borderId="2" xfId="0" applyNumberFormat="1" applyFont="1" applyFill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5" fontId="1" fillId="4" borderId="2" xfId="0" applyNumberFormat="1" applyFont="1" applyFill="1" applyBorder="1" applyAlignment="1">
      <alignment horizontal="center"/>
    </xf>
    <xf numFmtId="0" fontId="1" fillId="0" borderId="3" xfId="0" applyFont="1" applyBorder="1" applyAlignment="1" quotePrefix="1">
      <alignment/>
    </xf>
    <xf numFmtId="165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65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5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6" fontId="1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0" customWidth="1"/>
    <col min="2" max="2" width="2.8515625" style="50" customWidth="1"/>
    <col min="3" max="3" width="13.140625" style="50" customWidth="1"/>
    <col min="4" max="4" width="10.8515625" style="50" bestFit="1" customWidth="1"/>
    <col min="5" max="8" width="11.8515625" style="50" customWidth="1"/>
    <col min="9" max="9" width="14.7109375" style="50" customWidth="1"/>
    <col min="10" max="10" width="11.8515625" style="50" customWidth="1"/>
    <col min="11" max="11" width="12.28125" style="50" customWidth="1"/>
    <col min="12" max="12" width="12.28125" style="50" bestFit="1" customWidth="1"/>
    <col min="13" max="14" width="9.140625" style="50" customWidth="1"/>
    <col min="15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2"/>
      <c r="O3" s="7"/>
    </row>
    <row r="4" spans="1:15" ht="10.5">
      <c r="A4" s="1"/>
      <c r="B4" s="1"/>
      <c r="C4" s="9"/>
      <c r="D4" s="2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ht="10.5">
      <c r="A5" s="1"/>
      <c r="B5" s="1"/>
      <c r="C5" s="9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</row>
    <row r="6" spans="1:15" ht="10.5">
      <c r="A6" s="1"/>
      <c r="B6" s="1"/>
      <c r="C6" s="9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</row>
    <row r="7" spans="1:15" ht="10.5">
      <c r="A7" s="1"/>
      <c r="B7" s="1"/>
      <c r="C7" s="9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</row>
    <row r="8" spans="1:15" ht="10.5">
      <c r="A8" s="1"/>
      <c r="B8" s="1"/>
      <c r="C8" s="9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</row>
    <row r="9" spans="1:15" ht="66" customHeight="1">
      <c r="A9" s="1"/>
      <c r="B9" s="1"/>
      <c r="C9" s="10" t="s">
        <v>9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"/>
      <c r="O9" s="3"/>
    </row>
    <row r="10" spans="1:15" ht="10.5">
      <c r="A10" s="1"/>
      <c r="B10" s="1"/>
      <c r="C10" s="9" t="s">
        <v>10</v>
      </c>
      <c r="D10" s="12"/>
      <c r="E10" s="13">
        <v>36526</v>
      </c>
      <c r="F10" s="14"/>
      <c r="G10" s="15"/>
      <c r="H10" s="15"/>
      <c r="I10" s="15"/>
      <c r="J10" s="1"/>
      <c r="K10" s="1"/>
      <c r="L10" s="1"/>
      <c r="M10" s="1"/>
      <c r="N10" s="1"/>
      <c r="O10" s="3"/>
    </row>
    <row r="11" spans="1:15" ht="10.5">
      <c r="A11" s="1"/>
      <c r="B11" s="1"/>
      <c r="C11" s="2" t="s">
        <v>11</v>
      </c>
      <c r="D11" s="12"/>
      <c r="E11" s="13">
        <v>36526</v>
      </c>
      <c r="F11" s="14"/>
      <c r="G11" s="15"/>
      <c r="H11" s="15"/>
      <c r="I11" s="15"/>
      <c r="J11" s="1"/>
      <c r="K11" s="1"/>
      <c r="L11" s="1"/>
      <c r="M11" s="1"/>
      <c r="N11" s="1"/>
      <c r="O11" s="3"/>
    </row>
    <row r="12" spans="1:15" ht="10.5">
      <c r="A12" s="1"/>
      <c r="B12" s="1"/>
      <c r="C12" s="2" t="s">
        <v>12</v>
      </c>
      <c r="D12" s="12"/>
      <c r="E12" s="16">
        <v>100</v>
      </c>
      <c r="F12" s="14"/>
      <c r="G12" s="15"/>
      <c r="H12" s="15"/>
      <c r="I12" s="15"/>
      <c r="J12" s="1"/>
      <c r="K12" s="1"/>
      <c r="L12" s="1"/>
      <c r="M12" s="1"/>
      <c r="N12" s="1"/>
      <c r="O12" s="3"/>
    </row>
    <row r="13" spans="1:15" ht="10.5">
      <c r="A13" s="1"/>
      <c r="B13" s="1"/>
      <c r="C13" s="9"/>
      <c r="D13" s="2"/>
      <c r="E13" s="17"/>
      <c r="F13" s="18"/>
      <c r="G13" s="18"/>
      <c r="H13" s="18"/>
      <c r="I13" s="15"/>
      <c r="J13" s="1"/>
      <c r="K13" s="1"/>
      <c r="L13" s="1"/>
      <c r="M13" s="1"/>
      <c r="N13" s="1"/>
      <c r="O13" s="3"/>
    </row>
    <row r="14" spans="1:15" ht="10.5">
      <c r="A14" s="1"/>
      <c r="B14" s="1"/>
      <c r="C14" s="1" t="s">
        <v>13</v>
      </c>
      <c r="D14" s="19"/>
      <c r="E14" s="13">
        <v>36526</v>
      </c>
      <c r="F14" s="13">
        <f>_XLL.DPY(E14,1)</f>
        <v>36892</v>
      </c>
      <c r="G14" s="13">
        <f>_XLL.DPY(F14,1)</f>
        <v>37257</v>
      </c>
      <c r="H14" s="13">
        <f>_XLL.DPY(G14,1)</f>
        <v>37622</v>
      </c>
      <c r="I14" s="14"/>
      <c r="J14" s="1"/>
      <c r="K14" s="18" t="s">
        <v>0</v>
      </c>
      <c r="L14" s="1"/>
      <c r="M14" s="1"/>
      <c r="N14" s="1"/>
      <c r="O14" s="3"/>
    </row>
    <row r="15" spans="1:15" ht="10.5">
      <c r="A15" s="1"/>
      <c r="B15" s="1"/>
      <c r="C15" s="20" t="s">
        <v>14</v>
      </c>
      <c r="D15" s="19"/>
      <c r="E15" s="16">
        <v>0</v>
      </c>
      <c r="F15" s="16">
        <v>10</v>
      </c>
      <c r="G15" s="16">
        <f>F15</f>
        <v>10</v>
      </c>
      <c r="H15" s="16">
        <f>G15</f>
        <v>10</v>
      </c>
      <c r="I15" s="14"/>
      <c r="J15" s="19"/>
      <c r="K15" s="21">
        <f>_XLL.PVTIC($E$10,$E$17,$E$14:$H$14,$E$15:$H$15,,,$E$11,$E$12,$E$18)</f>
        <v>18.782870022539328</v>
      </c>
      <c r="L15" s="22"/>
      <c r="M15" s="1"/>
      <c r="N15" s="1"/>
      <c r="O15" s="3"/>
    </row>
    <row r="16" spans="1:15" ht="10.5">
      <c r="A16" s="1"/>
      <c r="B16" s="1"/>
      <c r="C16" s="20"/>
      <c r="D16" s="1"/>
      <c r="E16" s="23"/>
      <c r="F16" s="24"/>
      <c r="G16" s="24"/>
      <c r="H16" s="24"/>
      <c r="I16" s="15"/>
      <c r="J16" s="1"/>
      <c r="K16" s="25"/>
      <c r="L16" s="1"/>
      <c r="M16" s="1"/>
      <c r="N16" s="1"/>
      <c r="O16" s="3"/>
    </row>
    <row r="17" spans="1:15" ht="10.5">
      <c r="A17" s="1"/>
      <c r="B17" s="1"/>
      <c r="C17" s="1" t="s">
        <v>15</v>
      </c>
      <c r="D17" s="19"/>
      <c r="E17" s="26">
        <v>0.1</v>
      </c>
      <c r="F17" s="27"/>
      <c r="G17" s="28"/>
      <c r="H17" s="29"/>
      <c r="I17" s="15"/>
      <c r="J17" s="1"/>
      <c r="K17" s="15"/>
      <c r="L17" s="1"/>
      <c r="M17" s="1"/>
      <c r="N17" s="1"/>
      <c r="O17" s="3"/>
    </row>
    <row r="18" spans="1:15" ht="10.5">
      <c r="A18" s="1"/>
      <c r="B18" s="1"/>
      <c r="C18" s="28" t="s">
        <v>16</v>
      </c>
      <c r="D18" s="19"/>
      <c r="E18" s="26">
        <v>0.08</v>
      </c>
      <c r="F18" s="27"/>
      <c r="G18" s="29"/>
      <c r="H18" s="29"/>
      <c r="I18" s="15"/>
      <c r="J18" s="1"/>
      <c r="K18" s="15"/>
      <c r="L18" s="1"/>
      <c r="M18" s="1"/>
      <c r="N18" s="1"/>
      <c r="O18" s="3"/>
    </row>
    <row r="19" spans="1:15" ht="10.5">
      <c r="A19" s="1"/>
      <c r="B19" s="1"/>
      <c r="C19" s="1"/>
      <c r="D19" s="1"/>
      <c r="E19" s="25"/>
      <c r="F19" s="15"/>
      <c r="G19" s="15"/>
      <c r="H19" s="15"/>
      <c r="I19" s="15"/>
      <c r="J19" s="1"/>
      <c r="K19" s="15"/>
      <c r="L19" s="1"/>
      <c r="M19" s="1"/>
      <c r="N19" s="1"/>
      <c r="O19" s="3"/>
    </row>
    <row r="20" spans="1:15" ht="10.5">
      <c r="A20" s="1"/>
      <c r="B20" s="1"/>
      <c r="C20" s="1" t="s">
        <v>17</v>
      </c>
      <c r="D20" s="1"/>
      <c r="E20" s="30">
        <f aca="true" t="shared" si="0" ref="E20:H21">E14</f>
        <v>36526</v>
      </c>
      <c r="F20" s="30">
        <f t="shared" si="0"/>
        <v>36892</v>
      </c>
      <c r="G20" s="30">
        <f t="shared" si="0"/>
        <v>37257</v>
      </c>
      <c r="H20" s="30">
        <f t="shared" si="0"/>
        <v>37622</v>
      </c>
      <c r="I20" s="31"/>
      <c r="J20" s="1"/>
      <c r="K20" s="18"/>
      <c r="L20" s="1"/>
      <c r="M20" s="1"/>
      <c r="N20" s="1"/>
      <c r="O20" s="3"/>
    </row>
    <row r="21" spans="1:15" ht="10.5">
      <c r="A21" s="1"/>
      <c r="B21" s="1"/>
      <c r="C21" s="1"/>
      <c r="D21" s="1"/>
      <c r="E21" s="32">
        <f t="shared" si="0"/>
        <v>0</v>
      </c>
      <c r="F21" s="32">
        <f>F15</f>
        <v>10</v>
      </c>
      <c r="G21" s="32">
        <f>G15</f>
        <v>10</v>
      </c>
      <c r="H21" s="32">
        <f t="shared" si="0"/>
        <v>10</v>
      </c>
      <c r="I21" s="1"/>
      <c r="J21" s="19"/>
      <c r="K21" s="33">
        <f>_XLL.PVT(E10,E17,E20:H20,E23:H23)</f>
        <v>18.782870022539413</v>
      </c>
      <c r="L21" s="34" t="s">
        <v>18</v>
      </c>
      <c r="M21" s="1"/>
      <c r="N21" s="1"/>
      <c r="O21" s="3"/>
    </row>
    <row r="22" spans="1:15" ht="10.5">
      <c r="A22" s="1"/>
      <c r="B22" s="1"/>
      <c r="C22" s="1"/>
      <c r="D22" s="1"/>
      <c r="E22" s="35">
        <f>-E12</f>
        <v>-100</v>
      </c>
      <c r="F22" s="18"/>
      <c r="G22" s="18"/>
      <c r="H22" s="35">
        <f>H21/E18</f>
        <v>125</v>
      </c>
      <c r="I22" s="1"/>
      <c r="J22" s="36" t="s">
        <v>19</v>
      </c>
      <c r="K22" s="33">
        <f>XNPV(E17,E23:H23,E20:H20)</f>
        <v>18.751857039775814</v>
      </c>
      <c r="L22" s="34" t="s">
        <v>20</v>
      </c>
      <c r="M22" s="1"/>
      <c r="N22" s="1"/>
      <c r="O22" s="3"/>
    </row>
    <row r="23" spans="1:15" ht="11.25" thickBot="1">
      <c r="A23" s="1"/>
      <c r="B23" s="1"/>
      <c r="C23" s="1"/>
      <c r="D23" s="1"/>
      <c r="E23" s="37">
        <f>SUM(E21:E22)</f>
        <v>-100</v>
      </c>
      <c r="F23" s="37">
        <f>SUM(F21:F22)</f>
        <v>10</v>
      </c>
      <c r="G23" s="37">
        <f>SUM(G21:G22)</f>
        <v>10</v>
      </c>
      <c r="H23" s="37">
        <f>SUM(H21:H22)</f>
        <v>135</v>
      </c>
      <c r="I23" s="1"/>
      <c r="J23" s="1"/>
      <c r="K23" s="25"/>
      <c r="L23" s="1"/>
      <c r="M23" s="1"/>
      <c r="N23" s="1"/>
      <c r="O23" s="3"/>
    </row>
    <row r="24" spans="1:15" ht="11.25" thickTop="1">
      <c r="A24" s="1"/>
      <c r="B24" s="1"/>
      <c r="C24" s="1"/>
      <c r="D24" s="1"/>
      <c r="E24" s="38"/>
      <c r="F24" s="38"/>
      <c r="G24" s="38"/>
      <c r="H24" s="38"/>
      <c r="I24" s="1"/>
      <c r="J24" s="39"/>
      <c r="K24" s="40"/>
      <c r="L24" s="1"/>
      <c r="M24" s="1"/>
      <c r="N24" s="1"/>
      <c r="O24" s="3"/>
    </row>
    <row r="25" spans="1:15" ht="10.5">
      <c r="A25" s="1"/>
      <c r="B25" s="1"/>
      <c r="C25" s="5" t="s">
        <v>21</v>
      </c>
      <c r="D25" s="1"/>
      <c r="E25" s="1"/>
      <c r="F25" s="1"/>
      <c r="G25" s="1"/>
      <c r="H25" s="1"/>
      <c r="I25" s="1"/>
      <c r="J25" s="1"/>
      <c r="K25" s="15"/>
      <c r="L25" s="1"/>
      <c r="M25" s="1"/>
      <c r="N25" s="1"/>
      <c r="O25" s="3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5"/>
      <c r="L26" s="1"/>
      <c r="M26" s="1"/>
      <c r="N26" s="1"/>
      <c r="O26" s="3"/>
    </row>
    <row r="27" spans="1:15" ht="10.5">
      <c r="A27" s="1"/>
      <c r="B27" s="1"/>
      <c r="C27" s="1"/>
      <c r="D27" s="1"/>
      <c r="E27" s="1"/>
      <c r="F27" s="41"/>
      <c r="G27" s="41"/>
      <c r="H27" s="41"/>
      <c r="I27" s="1"/>
      <c r="J27" s="1"/>
      <c r="K27" s="15"/>
      <c r="L27" s="1"/>
      <c r="M27" s="1"/>
      <c r="N27" s="1"/>
      <c r="O27" s="3"/>
    </row>
    <row r="28" spans="1:15" ht="10.5">
      <c r="A28" s="1"/>
      <c r="B28" s="1"/>
      <c r="C28" s="1" t="s">
        <v>13</v>
      </c>
      <c r="D28" s="19"/>
      <c r="E28" s="13">
        <v>36526</v>
      </c>
      <c r="F28" s="13">
        <f>_XLL.DPM(E28,3)</f>
        <v>36617</v>
      </c>
      <c r="G28" s="13">
        <f>_XLL.DPM(F28,3)</f>
        <v>36708</v>
      </c>
      <c r="H28" s="13">
        <f>_XLL.DPM(G28,3)</f>
        <v>36800</v>
      </c>
      <c r="I28" s="14"/>
      <c r="J28" s="1"/>
      <c r="K28" s="18" t="s">
        <v>0</v>
      </c>
      <c r="L28" s="1"/>
      <c r="M28" s="1"/>
      <c r="N28" s="1"/>
      <c r="O28" s="3"/>
    </row>
    <row r="29" spans="1:15" ht="10.5">
      <c r="A29" s="1"/>
      <c r="B29" s="1"/>
      <c r="C29" s="20" t="s">
        <v>14</v>
      </c>
      <c r="D29" s="19"/>
      <c r="E29" s="16">
        <v>5</v>
      </c>
      <c r="F29" s="16">
        <v>5</v>
      </c>
      <c r="G29" s="16">
        <v>5</v>
      </c>
      <c r="H29" s="16">
        <v>5</v>
      </c>
      <c r="I29" s="14"/>
      <c r="J29" s="19"/>
      <c r="K29" s="21">
        <f>_XLL.PVTIC(E$10,E$17,E28:H28,E29:H29,,,E$11,E$12,E18)</f>
        <v>158.92840608791442</v>
      </c>
      <c r="L29" s="22"/>
      <c r="M29" s="1"/>
      <c r="N29" s="1"/>
      <c r="O29" s="3"/>
    </row>
    <row r="30" spans="1:15" ht="10.5">
      <c r="A30" s="1"/>
      <c r="B30" s="1"/>
      <c r="C30" s="20"/>
      <c r="D30" s="1"/>
      <c r="E30" s="42"/>
      <c r="F30" s="42"/>
      <c r="G30" s="42"/>
      <c r="H30" s="42"/>
      <c r="I30" s="15"/>
      <c r="J30" s="1"/>
      <c r="K30" s="25"/>
      <c r="L30" s="1"/>
      <c r="M30" s="1"/>
      <c r="N30" s="1"/>
      <c r="O30" s="3"/>
    </row>
    <row r="31" spans="1:15" ht="10.5">
      <c r="A31" s="1"/>
      <c r="B31" s="1"/>
      <c r="C31" s="3"/>
      <c r="D31" s="1"/>
      <c r="E31" s="32"/>
      <c r="F31" s="32"/>
      <c r="G31" s="32"/>
      <c r="H31" s="32"/>
      <c r="I31" s="15"/>
      <c r="J31" s="1"/>
      <c r="K31" s="15"/>
      <c r="L31" s="1"/>
      <c r="M31" s="1"/>
      <c r="N31" s="1"/>
      <c r="O31" s="3"/>
    </row>
    <row r="32" spans="1:15" ht="10.5">
      <c r="A32" s="1"/>
      <c r="B32" s="1"/>
      <c r="C32" s="1" t="s">
        <v>17</v>
      </c>
      <c r="D32" s="1"/>
      <c r="E32" s="31">
        <f aca="true" t="shared" si="1" ref="E32:H33">E28</f>
        <v>36526</v>
      </c>
      <c r="F32" s="31">
        <f t="shared" si="1"/>
        <v>36617</v>
      </c>
      <c r="G32" s="31">
        <f t="shared" si="1"/>
        <v>36708</v>
      </c>
      <c r="H32" s="31">
        <f t="shared" si="1"/>
        <v>36800</v>
      </c>
      <c r="I32" s="31"/>
      <c r="J32" s="1"/>
      <c r="K32" s="18"/>
      <c r="L32" s="1"/>
      <c r="M32" s="1"/>
      <c r="N32" s="1"/>
      <c r="O32" s="3"/>
    </row>
    <row r="33" spans="1:15" ht="10.5">
      <c r="A33" s="1"/>
      <c r="B33" s="1"/>
      <c r="C33" s="1"/>
      <c r="D33" s="1"/>
      <c r="E33" s="43">
        <f t="shared" si="1"/>
        <v>5</v>
      </c>
      <c r="F33" s="43">
        <f t="shared" si="1"/>
        <v>5</v>
      </c>
      <c r="G33" s="43">
        <f t="shared" si="1"/>
        <v>5</v>
      </c>
      <c r="H33" s="43">
        <v>5</v>
      </c>
      <c r="I33" s="1"/>
      <c r="J33" s="19"/>
      <c r="K33" s="33">
        <f>_XLL.PVT($E$10,$E$17,E32:H32,E35:H35)</f>
        <v>158.92840608791442</v>
      </c>
      <c r="L33" s="34" t="s">
        <v>18</v>
      </c>
      <c r="M33" s="1"/>
      <c r="N33" s="1"/>
      <c r="O33" s="3"/>
    </row>
    <row r="34" spans="1:15" ht="10.5">
      <c r="A34" s="1"/>
      <c r="B34" s="1"/>
      <c r="C34" s="1"/>
      <c r="D34" s="1"/>
      <c r="E34" s="44">
        <f>-E12</f>
        <v>-100</v>
      </c>
      <c r="F34" s="44"/>
      <c r="G34" s="44"/>
      <c r="H34" s="45">
        <f>G33/H38</f>
        <v>257.37976098421115</v>
      </c>
      <c r="I34" s="1"/>
      <c r="J34" s="1"/>
      <c r="K34" s="24"/>
      <c r="L34" s="1"/>
      <c r="M34" s="1"/>
      <c r="N34" s="1"/>
      <c r="O34" s="3"/>
    </row>
    <row r="35" spans="1:15" ht="11.25" thickBot="1">
      <c r="A35" s="1"/>
      <c r="B35" s="1"/>
      <c r="C35" s="1"/>
      <c r="D35" s="1"/>
      <c r="E35" s="46">
        <f>SUM(E33:E34)</f>
        <v>-95</v>
      </c>
      <c r="F35" s="46">
        <f>SUM(F33:F34)</f>
        <v>5</v>
      </c>
      <c r="G35" s="46">
        <f>SUM(G33:G34)</f>
        <v>5</v>
      </c>
      <c r="H35" s="46">
        <f>SUM(H33:H34)</f>
        <v>262.37976098421115</v>
      </c>
      <c r="I35" s="1"/>
      <c r="J35" s="1"/>
      <c r="K35" s="15"/>
      <c r="L35" s="1"/>
      <c r="M35" s="1"/>
      <c r="N35" s="1"/>
      <c r="O35" s="3"/>
    </row>
    <row r="36" spans="1:15" ht="11.25" thickTop="1">
      <c r="A36" s="1"/>
      <c r="B36" s="1"/>
      <c r="C36" s="1"/>
      <c r="D36" s="1"/>
      <c r="E36" s="47"/>
      <c r="F36" s="47"/>
      <c r="G36" s="47"/>
      <c r="H36" s="47"/>
      <c r="I36" s="1"/>
      <c r="J36" s="1"/>
      <c r="K36" s="15"/>
      <c r="L36" s="1"/>
      <c r="M36" s="1"/>
      <c r="N36" s="1"/>
      <c r="O36" s="3"/>
    </row>
    <row r="37" spans="1:15" ht="10.5">
      <c r="A37" s="1"/>
      <c r="B37" s="1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</row>
    <row r="38" spans="1:15" ht="10.5">
      <c r="A38" s="1"/>
      <c r="B38" s="1"/>
      <c r="C38" s="1"/>
      <c r="D38" s="1"/>
      <c r="E38" s="1"/>
      <c r="F38" s="1"/>
      <c r="G38" s="1" t="s">
        <v>22</v>
      </c>
      <c r="H38" s="48">
        <f>(1+$E$18)^0.25-1</f>
        <v>0.0194265469082735</v>
      </c>
      <c r="I38" s="1"/>
      <c r="J38" s="1"/>
      <c r="K38" s="1"/>
      <c r="L38" s="1"/>
      <c r="M38" s="1"/>
      <c r="N38" s="1"/>
      <c r="O38" s="3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</row>
    <row r="40" spans="1:15" ht="10.5">
      <c r="A40" s="1"/>
      <c r="B40" s="1"/>
      <c r="C40" s="5" t="s">
        <v>23</v>
      </c>
      <c r="D40" s="1"/>
      <c r="E40" s="1"/>
      <c r="F40" s="1"/>
      <c r="G40" s="1" t="s">
        <v>24</v>
      </c>
      <c r="H40" s="49">
        <v>1.02</v>
      </c>
      <c r="J40" s="1"/>
      <c r="K40" s="15"/>
      <c r="L40" s="1"/>
      <c r="M40" s="1"/>
      <c r="N40" s="1"/>
      <c r="O40" s="3"/>
    </row>
    <row r="41" spans="3:13" ht="10.5">
      <c r="C41" s="1"/>
      <c r="D41" s="1"/>
      <c r="E41" s="1"/>
      <c r="F41" s="1"/>
      <c r="G41" s="1"/>
      <c r="H41" s="1"/>
      <c r="I41" s="1"/>
      <c r="J41" s="1"/>
      <c r="K41" s="15"/>
      <c r="L41" s="1"/>
      <c r="M41" s="1"/>
    </row>
    <row r="42" spans="3:13" ht="10.5">
      <c r="C42" s="1"/>
      <c r="D42" s="1"/>
      <c r="E42" s="1"/>
      <c r="F42" s="41"/>
      <c r="G42" s="41"/>
      <c r="H42" s="41"/>
      <c r="I42" s="1"/>
      <c r="J42" s="1"/>
      <c r="K42" s="15"/>
      <c r="L42" s="1"/>
      <c r="M42" s="1"/>
    </row>
    <row r="43" spans="3:13" ht="10.5">
      <c r="C43" s="1" t="s">
        <v>13</v>
      </c>
      <c r="D43" s="19"/>
      <c r="E43" s="13">
        <v>36526</v>
      </c>
      <c r="F43" s="13">
        <f>_XLL.DPM(E43,3)</f>
        <v>36617</v>
      </c>
      <c r="G43" s="13">
        <f>_XLL.DPM(F43,3)</f>
        <v>36708</v>
      </c>
      <c r="H43" s="13">
        <f>_XLL.DPM(G43,3)</f>
        <v>36800</v>
      </c>
      <c r="I43" s="14"/>
      <c r="J43" s="1"/>
      <c r="K43" s="18" t="s">
        <v>0</v>
      </c>
      <c r="L43" s="1"/>
      <c r="M43" s="1"/>
    </row>
    <row r="44" spans="3:13" ht="10.5">
      <c r="C44" s="20" t="s">
        <v>14</v>
      </c>
      <c r="D44" s="19"/>
      <c r="E44" s="16">
        <v>5</v>
      </c>
      <c r="F44" s="16">
        <v>5</v>
      </c>
      <c r="G44" s="16">
        <v>5</v>
      </c>
      <c r="H44" s="16">
        <v>7</v>
      </c>
      <c r="I44" s="14"/>
      <c r="J44" s="19"/>
      <c r="K44" s="21">
        <f>_XLL.PVTIC(E$10,E$17,E43:H43,E44:H44,,,E$11,E$12,E$18,,,H40)</f>
        <v>208.7151830711977</v>
      </c>
      <c r="L44" s="22"/>
      <c r="M44" s="1"/>
    </row>
    <row r="45" spans="3:13" ht="10.5">
      <c r="C45" s="20"/>
      <c r="D45" s="1"/>
      <c r="E45" s="42"/>
      <c r="F45" s="42"/>
      <c r="G45" s="42"/>
      <c r="H45" s="42"/>
      <c r="I45" s="15"/>
      <c r="J45" s="1"/>
      <c r="K45" s="25"/>
      <c r="L45" s="1"/>
      <c r="M45" s="1"/>
    </row>
    <row r="46" spans="3:13" ht="10.5">
      <c r="C46" s="3"/>
      <c r="D46" s="1"/>
      <c r="E46" s="32"/>
      <c r="F46" s="32"/>
      <c r="G46" s="32"/>
      <c r="H46" s="32"/>
      <c r="I46" s="15"/>
      <c r="J46" s="1"/>
      <c r="K46" s="15"/>
      <c r="L46" s="1"/>
      <c r="M46" s="1"/>
    </row>
    <row r="47" spans="3:13" ht="10.5">
      <c r="C47" s="1" t="s">
        <v>17</v>
      </c>
      <c r="D47" s="1"/>
      <c r="E47" s="31">
        <f aca="true" t="shared" si="2" ref="E47:H48">E43</f>
        <v>36526</v>
      </c>
      <c r="F47" s="31">
        <f t="shared" si="2"/>
        <v>36617</v>
      </c>
      <c r="G47" s="31">
        <f t="shared" si="2"/>
        <v>36708</v>
      </c>
      <c r="H47" s="31">
        <f t="shared" si="2"/>
        <v>36800</v>
      </c>
      <c r="I47" s="31"/>
      <c r="J47" s="1"/>
      <c r="K47" s="18"/>
      <c r="L47" s="1"/>
      <c r="M47" s="1"/>
    </row>
    <row r="48" spans="3:13" ht="10.5">
      <c r="C48" s="1"/>
      <c r="D48" s="1"/>
      <c r="E48" s="43">
        <f t="shared" si="2"/>
        <v>5</v>
      </c>
      <c r="F48" s="43">
        <f t="shared" si="2"/>
        <v>5</v>
      </c>
      <c r="G48" s="43">
        <f t="shared" si="2"/>
        <v>5</v>
      </c>
      <c r="H48" s="43">
        <f t="shared" si="2"/>
        <v>7</v>
      </c>
      <c r="I48" s="1"/>
      <c r="J48" s="19"/>
      <c r="K48" s="33">
        <f>_XLL.PVT($E$10,$E$17,E47:H47,E50:H50)</f>
        <v>208.71518307119766</v>
      </c>
      <c r="L48" s="34" t="s">
        <v>18</v>
      </c>
      <c r="M48" s="1"/>
    </row>
    <row r="49" spans="3:13" ht="10.5">
      <c r="C49" s="1"/>
      <c r="D49" s="1"/>
      <c r="E49" s="44">
        <f>-E12</f>
        <v>-100</v>
      </c>
      <c r="F49" s="44"/>
      <c r="G49" s="44"/>
      <c r="H49" s="45">
        <f>AVERAGE(G48:H48)/H53</f>
        <v>308.8557131810534</v>
      </c>
      <c r="I49" s="1"/>
      <c r="J49" s="1"/>
      <c r="K49" s="24"/>
      <c r="L49" s="1"/>
      <c r="M49" s="1"/>
    </row>
    <row r="50" spans="3:13" ht="11.25" thickBot="1">
      <c r="C50" s="1"/>
      <c r="D50" s="1"/>
      <c r="E50" s="46">
        <f>SUM(E48:E49)</f>
        <v>-95</v>
      </c>
      <c r="F50" s="46">
        <f>SUM(F48:F49)</f>
        <v>5</v>
      </c>
      <c r="G50" s="46">
        <f>SUM(G48:G49)</f>
        <v>5</v>
      </c>
      <c r="H50" s="46">
        <f>SUM(H48:H49)</f>
        <v>315.8557131810534</v>
      </c>
      <c r="I50" s="1"/>
      <c r="J50" s="1"/>
      <c r="K50" s="15"/>
      <c r="L50" s="1"/>
      <c r="M50" s="1"/>
    </row>
    <row r="51" spans="3:13" ht="11.25" thickTop="1">
      <c r="C51" s="1"/>
      <c r="D51" s="1"/>
      <c r="E51" s="47"/>
      <c r="F51" s="47"/>
      <c r="G51" s="47"/>
      <c r="H51" s="47"/>
      <c r="I51" s="1"/>
      <c r="J51" s="1"/>
      <c r="K51" s="15"/>
      <c r="L51" s="1"/>
      <c r="M51" s="1"/>
    </row>
    <row r="52" spans="3:13" ht="10.5">
      <c r="C52" s="5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3:13" ht="10.5">
      <c r="C53" s="1"/>
      <c r="D53" s="1"/>
      <c r="E53" s="1"/>
      <c r="F53" s="1"/>
      <c r="G53" s="1" t="s">
        <v>22</v>
      </c>
      <c r="H53" s="48">
        <f>(1+$E$18)^0.25-1</f>
        <v>0.0194265469082735</v>
      </c>
      <c r="I53" s="1"/>
      <c r="J53" s="1"/>
      <c r="K53" s="1"/>
      <c r="L53" s="1"/>
      <c r="M53" s="1"/>
    </row>
    <row r="54" spans="3:13" ht="10.5"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3:13" ht="10.5">
      <c r="C55" s="1"/>
      <c r="D55" s="1"/>
      <c r="E55" s="1"/>
      <c r="F55" s="1"/>
      <c r="G55" s="1"/>
      <c r="H55" s="48"/>
      <c r="I55" s="1"/>
      <c r="J55" s="1"/>
      <c r="K55" s="1"/>
      <c r="L55" s="1"/>
      <c r="M55" s="1"/>
    </row>
    <row r="80" ht="10.5">
      <c r="O80" s="4" t="s">
        <v>25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2013-03-26T10:58:18Z</dcterms:created>
  <dcterms:modified xsi:type="dcterms:W3CDTF">2013-03-26T10:58:18Z</dcterms:modified>
  <cp:category/>
  <cp:version/>
  <cp:contentType/>
  <cp:contentStatus/>
</cp:coreProperties>
</file>