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StepRentFcst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<sst xmlns="http://schemas.openxmlformats.org/spreadsheetml/2006/main" count="36" uniqueCount="35">
  <si>
    <t>PVTStepRentFcstR</t>
  </si>
  <si>
    <t>Category:</t>
  </si>
  <si>
    <t>Real Estate</t>
  </si>
  <si>
    <t>Family:</t>
  </si>
  <si>
    <t>NPV Rent Projections</t>
  </si>
  <si>
    <t>Arguments:</t>
  </si>
  <si>
    <t>NPVDate, DisAER, RentStart, Finish, BrksOrExp, ReviewDates, AnnRents, FcstVals, StartFcst, FcstBase, [RevMos], [RevDisc], [RelVoid_s], [RelRF_s], [RelTerm_s], [DayCount], [CashBasis], [DayCountDisc], [PrdsDisc], [StartDCF], [FinishDCF], [UOTog], [ROpts], [Brk]</t>
  </si>
  <si>
    <t>Meaning:</t>
  </si>
  <si>
    <t>Present Value of a PVTStepRentFcstR</t>
  </si>
  <si>
    <t>Description:</t>
  </si>
  <si>
    <t>Longhand Crosscheck</t>
  </si>
  <si>
    <t>Rent</t>
  </si>
  <si>
    <t>PVT</t>
  </si>
  <si>
    <t>Forecast</t>
  </si>
  <si>
    <t>Expiries</t>
  </si>
  <si>
    <t>NPV Date</t>
  </si>
  <si>
    <t>Discount Rate AER</t>
  </si>
  <si>
    <t>RentStarts</t>
  </si>
  <si>
    <t>Rent Start Date</t>
  </si>
  <si>
    <t>Expiry Or Break</t>
  </si>
  <si>
    <t>AbsFinish</t>
  </si>
  <si>
    <t>MktAnnRate</t>
  </si>
  <si>
    <t>Rents</t>
  </si>
  <si>
    <t>Reviews</t>
  </si>
  <si>
    <t>ReviewMonths</t>
  </si>
  <si>
    <t>ReviewDiscount</t>
  </si>
  <si>
    <t>ReletVoid</t>
  </si>
  <si>
    <t>ReletRF</t>
  </si>
  <si>
    <t>ReletTerm</t>
  </si>
  <si>
    <t>DayCount</t>
  </si>
  <si>
    <t>CashBasis/Periods</t>
  </si>
  <si>
    <t>DayCountDisc</t>
  </si>
  <si>
    <t>PeriodsDisc</t>
  </si>
  <si>
    <t>PVStepRentFctsR Function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</si>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</sst>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d\ mmm\ yy_);;"/>
    <numFmt numFmtId="166" formatCode="_(\ ###0.00_);\(###0.00\);"/>
    <numFmt numFmtId="167" formatCode="_(\ \£#,##0.00\ &quot;/sf&quot;_);\(\£#,##0.00\ &quot;/sf&quot;\);"/>
    <numFmt numFmtId="168" formatCode="_(\ #,##0\ &quot;months&quot;_);\(#,##0\ &quot;months&quot;\);"/>
    <numFmt numFmtId="169" formatCode="_(\ 0.00%\ _);\(0.00%\ \);"/>
    <numFmt numFmtId="170" formatCode="_(\ #,##0\ &quot;years&quot;_);\(#,##0\ &quot;year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 val="single"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5" fontId="0" fillId="0" borderId="0" xfId="0" applyNumberFormat="1" applyBorder="1" applyAlignment="1">
      <alignment/>
    </xf>
    <xf numFmtId="166" fontId="0" fillId="3" borderId="3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/>
    </xf>
    <xf numFmtId="168" fontId="0" fillId="4" borderId="5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165" fontId="0" fillId="4" borderId="3" xfId="0" applyNumberFormat="1" applyFill="1" applyBorder="1" applyAlignment="1">
      <alignment horizontal="center"/>
    </xf>
    <xf numFmtId="169" fontId="0" fillId="4" borderId="3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168" fontId="0" fillId="4" borderId="3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4" borderId="3" xfId="0" applyFill="1" applyBorder="1" applyAlignment="1">
      <alignment horizontal="center"/>
    </xf>
    <xf numFmtId="170" fontId="0" fillId="4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164" fontId="0" fillId="6" borderId="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10</xdr:row>
      <xdr:rowOff>104775</xdr:rowOff>
    </xdr:from>
    <xdr:to>
      <xdr:col>8</xdr:col>
      <xdr:colOff>447675</xdr:colOff>
      <xdr:row>32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3524250" y="2219325"/>
          <a:ext cx="1724025" cy="3514725"/>
        </a:xfrm>
        <a:custGeom>
          <a:pathLst>
            <a:path h="323" w="301">
              <a:moveTo>
                <a:pt x="0" y="323"/>
              </a:moveTo>
              <a:cubicBezTo>
                <a:pt x="72" y="280"/>
                <a:pt x="144" y="238"/>
                <a:pt x="174" y="192"/>
              </a:cubicBezTo>
              <a:cubicBezTo>
                <a:pt x="204" y="146"/>
                <a:pt x="161" y="77"/>
                <a:pt x="182" y="45"/>
              </a:cubicBezTo>
              <a:cubicBezTo>
                <a:pt x="203" y="13"/>
                <a:pt x="252" y="6"/>
                <a:pt x="301" y="0"/>
              </a:cubicBezTo>
            </a:path>
          </a:pathLst>
        </a:custGeom>
        <a:noFill/>
        <a:ln w="9525" cmpd="sng">
          <a:solidFill>
            <a:srgbClr val="BEBF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2.421875" style="0" customWidth="1"/>
    <col min="7" max="7" width="11.421875" style="0" customWidth="1"/>
    <col min="9" max="9" width="10.7109375" style="0" bestFit="1" customWidth="1"/>
    <col min="10" max="10" width="10.57421875" style="40" bestFit="1" customWidth="1"/>
    <col min="12" max="13" width="11.28125" style="0" bestFit="1" customWidth="1"/>
    <col min="14" max="14" width="11.57421875" style="0" bestFit="1" customWidth="1"/>
    <col min="15" max="15" width="12.7109375" style="0" customWidth="1"/>
  </cols>
  <sheetData>
    <row r="1" spans="1:13" s="3" customFormat="1" ht="10.5">
      <c r="A1" s="1"/>
      <c r="B1" s="1"/>
      <c r="C1" s="1"/>
      <c r="D1" s="1"/>
      <c r="E1" s="1"/>
      <c r="F1" s="2"/>
      <c r="G1" s="1"/>
      <c r="H1" s="1"/>
      <c r="I1" s="1"/>
      <c r="J1" s="2"/>
      <c r="K1" s="1"/>
      <c r="L1" s="1"/>
      <c r="M1" s="1"/>
    </row>
    <row r="2" spans="1:13" s="3" customFormat="1" ht="10.5">
      <c r="A2" s="1"/>
      <c r="B2" s="4"/>
      <c r="C2" s="5"/>
      <c r="D2" s="1"/>
      <c r="E2" s="1"/>
      <c r="F2" s="2"/>
      <c r="G2" s="1"/>
      <c r="H2" s="1"/>
      <c r="I2" s="1"/>
      <c r="J2" s="2"/>
      <c r="K2" s="1"/>
      <c r="L2" s="1"/>
      <c r="M2" s="1"/>
    </row>
    <row r="3" spans="1:13" s="8" customFormat="1" ht="14.25">
      <c r="A3" s="6"/>
      <c r="B3" s="4"/>
      <c r="C3" s="7" t="s">
        <v>0</v>
      </c>
      <c r="D3" s="5"/>
      <c r="E3" s="6"/>
      <c r="F3" s="2"/>
      <c r="G3" s="1"/>
      <c r="H3" s="1"/>
      <c r="I3" s="1"/>
      <c r="J3" s="2"/>
      <c r="K3" s="6"/>
      <c r="L3" s="6"/>
      <c r="M3" s="6"/>
    </row>
    <row r="4" spans="1:13" s="8" customFormat="1" ht="10.5">
      <c r="A4" s="6"/>
      <c r="B4" s="4"/>
      <c r="C4" s="9"/>
      <c r="D4" s="5"/>
      <c r="E4" s="6"/>
      <c r="F4" s="10"/>
      <c r="G4" s="6"/>
      <c r="H4" s="6"/>
      <c r="I4" s="6"/>
      <c r="J4" s="10"/>
      <c r="K4" s="6"/>
      <c r="L4" s="6"/>
      <c r="M4" s="6"/>
    </row>
    <row r="5" spans="1:13" s="8" customFormat="1" ht="10.5">
      <c r="A5" s="6"/>
      <c r="B5" s="4"/>
      <c r="C5" s="9" t="s">
        <v>1</v>
      </c>
      <c r="D5" s="5" t="s">
        <v>2</v>
      </c>
      <c r="E5" s="6"/>
      <c r="F5" s="10"/>
      <c r="G5" s="6"/>
      <c r="H5" s="6"/>
      <c r="I5" s="6"/>
      <c r="J5" s="10"/>
      <c r="K5" s="6"/>
      <c r="L5" s="6"/>
      <c r="M5" s="6"/>
    </row>
    <row r="6" spans="1:13" s="3" customFormat="1" ht="10.5">
      <c r="A6" s="1"/>
      <c r="B6" s="4"/>
      <c r="C6" s="9" t="s">
        <v>3</v>
      </c>
      <c r="D6" s="5" t="s">
        <v>4</v>
      </c>
      <c r="E6" s="1"/>
      <c r="F6" s="2"/>
      <c r="G6" s="1"/>
      <c r="H6" s="1"/>
      <c r="I6" s="1"/>
      <c r="J6" s="2"/>
      <c r="K6" s="1"/>
      <c r="L6" s="1"/>
      <c r="M6" s="1"/>
    </row>
    <row r="7" spans="1:13" s="3" customFormat="1" ht="10.5">
      <c r="A7" s="1"/>
      <c r="B7" s="4"/>
      <c r="C7" s="9" t="s">
        <v>5</v>
      </c>
      <c r="D7" s="5" t="s">
        <v>6</v>
      </c>
      <c r="E7" s="1"/>
      <c r="F7" s="2"/>
      <c r="G7" s="1"/>
      <c r="H7" s="1"/>
      <c r="I7" s="1"/>
      <c r="J7" s="2"/>
      <c r="K7" s="1"/>
      <c r="L7" s="1"/>
      <c r="M7" s="1"/>
    </row>
    <row r="8" spans="1:13" s="3" customFormat="1" ht="10.5">
      <c r="A8" s="1"/>
      <c r="B8" s="4"/>
      <c r="C8" s="9" t="s">
        <v>7</v>
      </c>
      <c r="D8" s="5" t="s">
        <v>8</v>
      </c>
      <c r="E8" s="1"/>
      <c r="F8" s="2"/>
      <c r="G8" s="1"/>
      <c r="H8" s="1"/>
      <c r="I8" s="1"/>
      <c r="J8" s="2"/>
      <c r="K8" s="1"/>
      <c r="L8" s="1"/>
      <c r="M8" s="1"/>
    </row>
    <row r="9" spans="1:13" s="3" customFormat="1" ht="66" customHeight="1">
      <c r="A9" s="1"/>
      <c r="B9" s="4"/>
      <c r="C9" s="11" t="s">
        <v>9</v>
      </c>
      <c r="D9" s="12"/>
      <c r="E9" s="12"/>
      <c r="F9" s="12"/>
      <c r="G9" s="12"/>
      <c r="H9" s="12"/>
      <c r="I9" s="12"/>
      <c r="J9" s="13"/>
      <c r="K9" s="13"/>
      <c r="L9" s="14"/>
      <c r="M9" s="14"/>
    </row>
    <row r="10" spans="1:15" ht="12.75">
      <c r="A10" s="15"/>
      <c r="B10" s="15"/>
      <c r="C10" s="16"/>
      <c r="D10" s="17"/>
      <c r="E10" s="15"/>
      <c r="F10" s="15"/>
      <c r="G10" s="15"/>
      <c r="H10" s="15"/>
      <c r="I10" s="18" t="s">
        <v>10</v>
      </c>
      <c r="J10" s="19"/>
      <c r="K10" s="15"/>
      <c r="L10" s="15"/>
      <c r="M10" s="15"/>
      <c r="O10" t="s">
        <v>11</v>
      </c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20" t="s">
        <v>12</v>
      </c>
      <c r="J11" s="21">
        <f>_XLL.PVT(F15,F16,I12:I79,J12:J79,F30,F31)</f>
        <v>241.786988815681</v>
      </c>
      <c r="K11" s="22"/>
      <c r="L11" s="15"/>
      <c r="M11" s="15"/>
      <c r="O11" t="s">
        <v>13</v>
      </c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23">
        <f>F17</f>
        <v>37257</v>
      </c>
      <c r="J12" s="24">
        <f>_XLL.TSTEPRENTFCSTSFR(I12,I13,$F$17,$F$17,$F$19,$F$18,$F$22:$G$22,$F$21:$G$21,$O$12:$O$62,$N$12,$N$13,$F$23,$F$24,$F$25,$F$26,$F$27,$F$28,$F$29,1)</f>
        <v>5.684931506849314</v>
      </c>
      <c r="K12" s="15"/>
      <c r="L12" s="15"/>
      <c r="M12" s="15"/>
      <c r="N12" s="25">
        <v>36526</v>
      </c>
      <c r="O12" s="26">
        <v>30</v>
      </c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23">
        <f>_XLL.NEXTDATESEQ(I12,$F$29,$M$13:$M$18)</f>
        <v>37340</v>
      </c>
      <c r="J13" s="24">
        <f>_XLL.TSTEPRENTFCSTSFR(I13,I14,$F$17,$F$17,$F$19,$F$18,$F$22:$G$22,$F$21:$G$21,$O$12:$O$62,$N$12,$N$13,$F$23,$F$24,$F$25,$F$26,$F$27,$F$28,$F$29,1)</f>
        <v>6.25</v>
      </c>
      <c r="K13" s="15"/>
      <c r="L13" s="15" t="s">
        <v>14</v>
      </c>
      <c r="M13" s="27">
        <f>F18</f>
        <v>40179</v>
      </c>
      <c r="N13" s="28">
        <v>12</v>
      </c>
      <c r="O13" s="26">
        <f>1.03*O12</f>
        <v>30.900000000000002</v>
      </c>
    </row>
    <row r="14" spans="1:15" ht="12.75">
      <c r="A14" s="15"/>
      <c r="B14" s="15"/>
      <c r="C14" s="15"/>
      <c r="D14" s="15"/>
      <c r="E14" s="15"/>
      <c r="F14" s="29"/>
      <c r="G14" s="15"/>
      <c r="H14" s="15"/>
      <c r="I14" s="23">
        <f>_XLL.NEXTDATESEQ(I13,$F$29,$M$13:$M$18)</f>
        <v>37431</v>
      </c>
      <c r="J14" s="24">
        <f>_XLL.TSTEPRENTFCSTSFR(I14,I15,$F$17,$F$17,$F$19,$F$18,$F$22:$G$22,$F$21:$G$21,$O$12:$O$62,$N$12,$N$13,$F$23,$F$24,$F$25,$F$26,$F$27,$F$28,$F$29,1)</f>
        <v>6.25</v>
      </c>
      <c r="K14" s="15"/>
      <c r="L14" s="15"/>
      <c r="M14" s="27">
        <f>_XLL.DPY(M13,$F$27+$F$26/12+$F$25/12)</f>
        <v>42370</v>
      </c>
      <c r="O14" s="26">
        <f>1.03*O13</f>
        <v>31.827</v>
      </c>
    </row>
    <row r="15" spans="1:15" ht="12.75">
      <c r="A15" s="15"/>
      <c r="B15" s="15"/>
      <c r="C15" s="15" t="s">
        <v>15</v>
      </c>
      <c r="D15" s="15"/>
      <c r="E15" s="20"/>
      <c r="F15" s="30">
        <v>36526</v>
      </c>
      <c r="G15" s="22"/>
      <c r="H15" s="15"/>
      <c r="I15" s="23">
        <f>_XLL.NEXTDATESEQ(I14,$F$29,$M$13:$M$18)</f>
        <v>37528</v>
      </c>
      <c r="J15" s="24">
        <f>_XLL.TSTEPRENTFCSTSFR(I15,I16,$F$17,$F$17,$F$19,$F$18,$F$22:$G$22,$F$21:$G$21,$O$12:$O$62,$N$12,$N$13,$F$23,$F$24,$F$25,$F$26,$F$27,$F$28,$F$29,1)</f>
        <v>6.25</v>
      </c>
      <c r="K15" s="15"/>
      <c r="L15" s="15"/>
      <c r="M15" s="27">
        <f>_XLL.DPY(M14,$F$27+$F$26/12+$F$25/12)</f>
        <v>44562</v>
      </c>
      <c r="O15" s="26">
        <f>1.03*O14</f>
        <v>32.78181</v>
      </c>
    </row>
    <row r="16" spans="1:15" ht="12.75">
      <c r="A16" s="15"/>
      <c r="B16" s="15"/>
      <c r="C16" s="15" t="s">
        <v>16</v>
      </c>
      <c r="D16" s="15"/>
      <c r="E16" s="20"/>
      <c r="F16" s="31">
        <v>0.08</v>
      </c>
      <c r="G16" s="22"/>
      <c r="H16" s="15"/>
      <c r="I16" s="23">
        <f>_XLL.NEXTDATESEQ(I15,$F$29,$M$13:$M$18)</f>
        <v>37615</v>
      </c>
      <c r="J16" s="24">
        <f>_XLL.TSTEPRENTFCSTSFR(I16,I17,$F$17,$F$17,$F$19,$F$18,$F$22:$G$22,$F$21:$G$21,$O$12:$O$62,$N$12,$N$13,$F$23,$F$24,$F$25,$F$26,$F$27,$F$28,$F$29,1)</f>
        <v>6.25</v>
      </c>
      <c r="K16" s="15"/>
      <c r="L16" s="15" t="s">
        <v>17</v>
      </c>
      <c r="M16" s="27">
        <f>_XLL.DPM(M13,F25+F26)</f>
        <v>40544</v>
      </c>
      <c r="O16" s="26">
        <f>1.04*O15</f>
        <v>34.0930824</v>
      </c>
    </row>
    <row r="17" spans="1:15" ht="12.75">
      <c r="A17" s="15"/>
      <c r="B17" s="15"/>
      <c r="C17" s="15" t="s">
        <v>18</v>
      </c>
      <c r="D17" s="15"/>
      <c r="E17" s="20"/>
      <c r="F17" s="30">
        <v>37257</v>
      </c>
      <c r="G17" s="22"/>
      <c r="H17" s="15"/>
      <c r="I17" s="23">
        <f>_XLL.NEXTDATESEQ(I16,$F$29,$M$13:$M$18)</f>
        <v>37705</v>
      </c>
      <c r="J17" s="24">
        <f>_XLL.TSTEPRENTFCSTSFR(I17,I18,$F$17,$F$17,$F$19,$F$18,$F$22:$G$22,$F$21:$G$21,$O$12:$O$62,$N$12,$N$13,$F$23,$F$24,$F$25,$F$26,$F$27,$F$28,$F$29,1)</f>
        <v>6.25</v>
      </c>
      <c r="K17" s="15"/>
      <c r="L17" s="15"/>
      <c r="M17" s="27">
        <f>_XLL.DPM(M14,F26+F27)</f>
        <v>42705</v>
      </c>
      <c r="O17" s="26">
        <f aca="true" t="shared" si="0" ref="O17:O62">1.04*O16</f>
        <v>35.456805696</v>
      </c>
    </row>
    <row r="18" spans="1:15" ht="12.75">
      <c r="A18" s="15"/>
      <c r="B18" s="15"/>
      <c r="C18" s="15" t="s">
        <v>19</v>
      </c>
      <c r="D18" s="15"/>
      <c r="E18" s="20"/>
      <c r="F18" s="30">
        <v>40179</v>
      </c>
      <c r="G18" s="22"/>
      <c r="H18" s="15"/>
      <c r="I18" s="23">
        <f>_XLL.NEXTDATESEQ(I17,$F$29,$M$13:$M$18)</f>
        <v>37796</v>
      </c>
      <c r="J18" s="24">
        <f>_XLL.TSTEPRENTFCSTSFR(I18,I19,$F$17,$F$17,$F$19,$F$18,$F$22:$G$22,$F$21:$G$21,$O$12:$O$62,$N$12,$N$13,$F$23,$F$24,$F$25,$F$26,$F$27,$F$28,$F$29,1)</f>
        <v>6.25</v>
      </c>
      <c r="K18" s="15"/>
      <c r="L18" s="15"/>
      <c r="M18" s="27">
        <f>_XLL.DPM(M15,F27+F28)</f>
        <v>44897</v>
      </c>
      <c r="O18" s="26">
        <f t="shared" si="0"/>
        <v>36.87507792384</v>
      </c>
    </row>
    <row r="19" spans="1:15" ht="12.75">
      <c r="A19" s="15"/>
      <c r="B19" s="15"/>
      <c r="C19" s="15" t="s">
        <v>20</v>
      </c>
      <c r="D19" s="15"/>
      <c r="E19" s="20"/>
      <c r="F19" s="30">
        <v>42910</v>
      </c>
      <c r="G19" s="22"/>
      <c r="H19" s="15"/>
      <c r="I19" s="23">
        <f>_XLL.NEXTDATESEQ(I18,$F$29,$M$13:$M$18)</f>
        <v>37893</v>
      </c>
      <c r="J19" s="24">
        <f>_XLL.TSTEPRENTFCSTSFR(I19,I20,$F$17,$F$17,$F$19,$F$18,$F$22:$G$22,$F$21:$G$21,$O$12:$O$62,$N$12,$N$13,$F$23,$F$24,$F$25,$F$26,$F$27,$F$28,$F$29,1)</f>
        <v>6.25</v>
      </c>
      <c r="K19" s="15"/>
      <c r="L19" s="15"/>
      <c r="M19" s="23"/>
      <c r="O19" s="26">
        <f t="shared" si="0"/>
        <v>38.350081040793604</v>
      </c>
    </row>
    <row r="20" spans="1:15" ht="12.75">
      <c r="A20" s="15"/>
      <c r="B20" s="15"/>
      <c r="C20" s="15" t="s">
        <v>21</v>
      </c>
      <c r="D20" s="15"/>
      <c r="E20" s="20"/>
      <c r="F20" s="26">
        <v>30</v>
      </c>
      <c r="G20" s="32"/>
      <c r="H20" s="15"/>
      <c r="I20" s="23">
        <f>_XLL.NEXTDATESEQ(I19,$F$29,$M$13:$M$18)</f>
        <v>37980</v>
      </c>
      <c r="J20" s="24">
        <f>_XLL.TSTEPRENTFCSTSFR(I20,I21,$F$17,$F$17,$F$19,$F$18,$F$22:$G$22,$F$21:$G$21,$O$12:$O$62,$N$12,$N$13,$F$23,$F$24,$F$25,$F$26,$F$27,$F$28,$F$29,1)</f>
        <v>6.942307692307692</v>
      </c>
      <c r="K20" s="15"/>
      <c r="L20" s="15"/>
      <c r="M20" s="23"/>
      <c r="O20" s="26">
        <f t="shared" si="0"/>
        <v>39.88408428242535</v>
      </c>
    </row>
    <row r="21" spans="1:15" ht="12.75">
      <c r="A21" s="15"/>
      <c r="B21" s="15"/>
      <c r="C21" s="15" t="s">
        <v>22</v>
      </c>
      <c r="D21" s="15"/>
      <c r="E21" s="20"/>
      <c r="F21" s="26">
        <v>25</v>
      </c>
      <c r="G21" s="26">
        <v>28</v>
      </c>
      <c r="H21" s="22"/>
      <c r="I21" s="23">
        <f>_XLL.NEXTDATESEQ(I20,$F$29,$M$13:$M$18)</f>
        <v>38071</v>
      </c>
      <c r="J21" s="24">
        <f>_XLL.TSTEPRENTFCSTSFR(I21,I22,$F$17,$F$17,$F$19,$F$18,$F$22:$G$22,$F$21:$G$21,$O$12:$O$62,$N$12,$N$13,$F$23,$F$24,$F$25,$F$26,$F$27,$F$28,$F$29,1)</f>
        <v>7</v>
      </c>
      <c r="K21" s="15"/>
      <c r="L21" s="15"/>
      <c r="M21" s="23"/>
      <c r="O21" s="26">
        <f t="shared" si="0"/>
        <v>41.47944765372237</v>
      </c>
    </row>
    <row r="22" spans="1:15" ht="12.75">
      <c r="A22" s="15"/>
      <c r="B22" s="15"/>
      <c r="C22" s="15" t="s">
        <v>23</v>
      </c>
      <c r="D22" s="15"/>
      <c r="E22" s="20"/>
      <c r="F22" s="30">
        <v>37987</v>
      </c>
      <c r="G22" s="30">
        <v>39083</v>
      </c>
      <c r="H22" s="22"/>
      <c r="I22" s="23">
        <f>_XLL.NEXTDATESEQ(I21,$F$29,$M$13:$M$18)</f>
        <v>38162</v>
      </c>
      <c r="J22" s="24">
        <f>_XLL.TSTEPRENTFCSTSFR(I22,I23,$F$17,$F$17,$F$19,$F$18,$F$22:$G$22,$F$21:$G$21,$O$12:$O$62,$N$12,$N$13,$F$23,$F$24,$F$25,$F$26,$F$27,$F$28,$F$29,1)</f>
        <v>7</v>
      </c>
      <c r="K22" s="15"/>
      <c r="L22" s="15"/>
      <c r="M22" s="23"/>
      <c r="O22" s="26">
        <f t="shared" si="0"/>
        <v>43.138625559871265</v>
      </c>
    </row>
    <row r="23" spans="1:15" ht="12.75">
      <c r="A23" s="15"/>
      <c r="B23" s="15"/>
      <c r="C23" s="15" t="s">
        <v>24</v>
      </c>
      <c r="D23" s="15"/>
      <c r="E23" s="20"/>
      <c r="F23" s="33">
        <v>60</v>
      </c>
      <c r="G23" s="34"/>
      <c r="H23" s="22"/>
      <c r="I23" s="23">
        <f>_XLL.NEXTDATESEQ(I22,$F$29,$M$13:$M$18)</f>
        <v>38259</v>
      </c>
      <c r="J23" s="24">
        <f>_XLL.TSTEPRENTFCSTSFR(I23,I24,$F$17,$F$17,$F$19,$F$18,$F$22:$G$22,$F$21:$G$21,$O$12:$O$62,$N$12,$N$13,$F$23,$F$24,$F$25,$F$26,$F$27,$F$28,$F$29,1)</f>
        <v>7</v>
      </c>
      <c r="K23" s="15"/>
      <c r="L23" s="15"/>
      <c r="M23" s="23"/>
      <c r="O23" s="26">
        <f t="shared" si="0"/>
        <v>44.86417058226612</v>
      </c>
    </row>
    <row r="24" spans="1:15" ht="12.75">
      <c r="A24" s="15"/>
      <c r="B24" s="15"/>
      <c r="C24" s="15" t="s">
        <v>25</v>
      </c>
      <c r="D24" s="15"/>
      <c r="E24" s="20"/>
      <c r="F24" s="35">
        <v>0</v>
      </c>
      <c r="G24" s="22"/>
      <c r="H24" s="22"/>
      <c r="I24" s="23">
        <f>_XLL.NEXTDATESEQ(I23,$F$29,$M$13:$M$18)</f>
        <v>38346</v>
      </c>
      <c r="J24" s="24">
        <f>_XLL.TSTEPRENTFCSTSFR(I24,I25,$F$17,$F$17,$F$19,$F$18,$F$22:$G$22,$F$21:$G$21,$O$12:$O$62,$N$12,$N$13,$F$23,$F$24,$F$25,$F$26,$F$27,$F$28,$F$29,1)</f>
        <v>7</v>
      </c>
      <c r="K24" s="15"/>
      <c r="L24" s="15"/>
      <c r="M24" s="15"/>
      <c r="O24" s="26">
        <f t="shared" si="0"/>
        <v>46.658737405556764</v>
      </c>
    </row>
    <row r="25" spans="1:15" ht="12.75">
      <c r="A25" s="15"/>
      <c r="B25" s="15"/>
      <c r="C25" s="15" t="s">
        <v>26</v>
      </c>
      <c r="D25" s="15"/>
      <c r="E25" s="20"/>
      <c r="F25" s="33">
        <v>6</v>
      </c>
      <c r="G25" s="22"/>
      <c r="H25" s="15"/>
      <c r="I25" s="23">
        <f>_XLL.NEXTDATESEQ(I24,$F$29,$M$13:$M$18)</f>
        <v>38436</v>
      </c>
      <c r="J25" s="24">
        <f>_XLL.TSTEPRENTFCSTSFR(I25,I26,$F$17,$F$17,$F$19,$F$18,$F$22:$G$22,$F$21:$G$21,$O$12:$O$62,$N$12,$N$13,$F$23,$F$24,$F$25,$F$26,$F$27,$F$28,$F$29,1)</f>
        <v>7</v>
      </c>
      <c r="K25" s="15"/>
      <c r="L25" s="15"/>
      <c r="M25" s="15"/>
      <c r="O25" s="26">
        <f t="shared" si="0"/>
        <v>48.525086901779034</v>
      </c>
    </row>
    <row r="26" spans="1:15" ht="12.75">
      <c r="A26" s="15"/>
      <c r="B26" s="15"/>
      <c r="C26" s="15" t="s">
        <v>27</v>
      </c>
      <c r="D26" s="15"/>
      <c r="E26" s="20"/>
      <c r="F26" s="33">
        <v>6</v>
      </c>
      <c r="G26" s="22"/>
      <c r="H26" s="15"/>
      <c r="I26" s="23">
        <f>_XLL.NEXTDATESEQ(I25,$F$29,$M$13:$M$18)</f>
        <v>38527</v>
      </c>
      <c r="J26" s="24">
        <f>_XLL.TSTEPRENTFCSTSFR(I26,I27,$F$17,$F$17,$F$19,$F$18,$F$22:$G$22,$F$21:$G$21,$O$12:$O$62,$N$12,$N$13,$F$23,$F$24,$F$25,$F$26,$F$27,$F$28,$F$29,1)</f>
        <v>7</v>
      </c>
      <c r="K26" s="15"/>
      <c r="L26" s="15"/>
      <c r="M26" s="15"/>
      <c r="O26" s="26">
        <f t="shared" si="0"/>
        <v>50.46609037785019</v>
      </c>
    </row>
    <row r="27" spans="1:15" ht="12.75">
      <c r="A27" s="15"/>
      <c r="B27" s="15"/>
      <c r="C27" s="15" t="s">
        <v>28</v>
      </c>
      <c r="D27" s="15"/>
      <c r="E27" s="20"/>
      <c r="F27" s="36">
        <v>5</v>
      </c>
      <c r="G27" s="22"/>
      <c r="H27" s="15"/>
      <c r="I27" s="23">
        <f>_XLL.NEXTDATESEQ(I26,$F$29,$M$13:$M$18)</f>
        <v>38624</v>
      </c>
      <c r="J27" s="24">
        <f>_XLL.TSTEPRENTFCSTSFR(I27,I28,$F$17,$F$17,$F$19,$F$18,$F$22:$G$22,$F$21:$G$21,$O$12:$O$62,$N$12,$N$13,$F$23,$F$24,$F$25,$F$26,$F$27,$F$28,$F$29,1)</f>
        <v>7</v>
      </c>
      <c r="K27" s="15"/>
      <c r="L27" s="15"/>
      <c r="M27" s="15"/>
      <c r="O27" s="26">
        <f t="shared" si="0"/>
        <v>52.4847339929642</v>
      </c>
    </row>
    <row r="28" spans="1:15" ht="12.75">
      <c r="A28" s="15"/>
      <c r="B28" s="15"/>
      <c r="C28" s="15" t="s">
        <v>29</v>
      </c>
      <c r="D28" s="15"/>
      <c r="E28" s="20"/>
      <c r="F28" s="35">
        <v>6.03</v>
      </c>
      <c r="G28" s="22"/>
      <c r="H28" s="15"/>
      <c r="I28" s="23">
        <f>_XLL.NEXTDATESEQ(I27,$F$29,$M$13:$M$18)</f>
        <v>38711</v>
      </c>
      <c r="J28" s="24">
        <f>_XLL.TSTEPRENTFCSTSFR(I28,I29,$F$17,$F$17,$F$19,$F$18,$F$22:$G$22,$F$21:$G$21,$O$12:$O$62,$N$12,$N$13,$F$23,$F$24,$F$25,$F$26,$F$27,$F$28,$F$29,1)</f>
        <v>7</v>
      </c>
      <c r="K28" s="15"/>
      <c r="L28" s="15"/>
      <c r="M28" s="15"/>
      <c r="O28" s="26">
        <f t="shared" si="0"/>
        <v>54.584123352682774</v>
      </c>
    </row>
    <row r="29" spans="1:15" ht="12.75">
      <c r="A29" s="15"/>
      <c r="B29" s="15"/>
      <c r="C29" s="15" t="s">
        <v>30</v>
      </c>
      <c r="D29" s="15"/>
      <c r="E29" s="20"/>
      <c r="F29" s="35">
        <v>13</v>
      </c>
      <c r="G29" s="22"/>
      <c r="H29" s="15"/>
      <c r="I29" s="23">
        <f>_XLL.NEXTDATESEQ(I28,$F$29,$M$13:$M$18)</f>
        <v>38801</v>
      </c>
      <c r="J29" s="24">
        <f>_XLL.TSTEPRENTFCSTSFR(I29,I30,$F$17,$F$17,$F$19,$F$18,$F$22:$G$22,$F$21:$G$21,$O$12:$O$62,$N$12,$N$13,$F$23,$F$24,$F$25,$F$26,$F$27,$F$28,$F$29,1)</f>
        <v>7</v>
      </c>
      <c r="K29" s="15"/>
      <c r="L29" s="15"/>
      <c r="M29" s="15"/>
      <c r="O29" s="26">
        <f t="shared" si="0"/>
        <v>56.76748828679008</v>
      </c>
    </row>
    <row r="30" spans="1:15" ht="12.75">
      <c r="A30" s="15"/>
      <c r="B30" s="15"/>
      <c r="C30" s="15" t="s">
        <v>31</v>
      </c>
      <c r="D30" s="15"/>
      <c r="E30" s="20"/>
      <c r="F30" s="35"/>
      <c r="G30" s="22"/>
      <c r="H30" s="15"/>
      <c r="I30" s="23">
        <f>_XLL.NEXTDATESEQ(I29,$F$29,$M$13:$M$18)</f>
        <v>38892</v>
      </c>
      <c r="J30" s="24">
        <f>_XLL.TSTEPRENTFCSTSFR(I30,I31,$F$17,$F$17,$F$19,$F$18,$F$22:$G$22,$F$21:$G$21,$O$12:$O$62,$N$12,$N$13,$F$23,$F$24,$F$25,$F$26,$F$27,$F$28,$F$29,1)</f>
        <v>7</v>
      </c>
      <c r="K30" s="15"/>
      <c r="L30" s="15"/>
      <c r="M30" s="15"/>
      <c r="O30" s="26">
        <f t="shared" si="0"/>
        <v>59.03818781826169</v>
      </c>
    </row>
    <row r="31" spans="1:15" ht="12.75">
      <c r="A31" s="15"/>
      <c r="B31" s="15"/>
      <c r="C31" s="15" t="s">
        <v>32</v>
      </c>
      <c r="D31" s="15"/>
      <c r="E31" s="20"/>
      <c r="F31" s="35"/>
      <c r="G31" s="22"/>
      <c r="H31" s="15"/>
      <c r="I31" s="23">
        <f>_XLL.NEXTDATESEQ(I30,$F$29,$M$13:$M$18)</f>
        <v>38989</v>
      </c>
      <c r="J31" s="24">
        <f>_XLL.TSTEPRENTFCSTSFR(I31,I32,$F$17,$F$17,$F$19,$F$18,$F$22:$G$22,$F$21:$G$21,$O$12:$O$62,$N$12,$N$13,$F$23,$F$24,$F$25,$F$26,$F$27,$F$28,$F$29,1)</f>
        <v>7</v>
      </c>
      <c r="K31" s="15"/>
      <c r="L31" s="15"/>
      <c r="M31" s="15"/>
      <c r="O31" s="26">
        <f t="shared" si="0"/>
        <v>61.39971533099216</v>
      </c>
    </row>
    <row r="32" spans="1:15" ht="12.75">
      <c r="A32" s="15"/>
      <c r="B32" s="15"/>
      <c r="C32" s="15"/>
      <c r="D32" s="15"/>
      <c r="E32" s="15"/>
      <c r="F32" s="37"/>
      <c r="G32" s="15"/>
      <c r="H32" s="15"/>
      <c r="I32" s="23">
        <f>_XLL.NEXTDATESEQ(I31,$F$29,$M$13:$M$18)</f>
        <v>39076</v>
      </c>
      <c r="J32" s="24">
        <f>_XLL.TSTEPRENTFCSTSFR(I32,I33,$F$17,$F$17,$F$19,$F$18,$F$22:$G$22,$F$21:$G$21,$O$12:$O$62,$N$12,$N$13,$F$23,$F$24,$F$25,$F$26,$F$27,$F$28,$F$29,1)</f>
        <v>9.386268684405191</v>
      </c>
      <c r="K32" s="15"/>
      <c r="L32" s="15"/>
      <c r="M32" s="15"/>
      <c r="O32" s="26">
        <f t="shared" si="0"/>
        <v>63.85570394423185</v>
      </c>
    </row>
    <row r="33" spans="1:15" ht="12.75">
      <c r="A33" s="15"/>
      <c r="B33" s="15"/>
      <c r="C33" s="15" t="s">
        <v>33</v>
      </c>
      <c r="D33" s="15"/>
      <c r="E33" s="20"/>
      <c r="F33" s="38">
        <f>_XLL.PVTSTEPRENTFCSTR(F15,F16,F17,F19,F18,F22:G22,F21:G21,O12:O62,N12,N13,F23,F24,F25,F26,F27,F28,F29,F30,F31)</f>
        <v>241.786988815681</v>
      </c>
      <c r="G33" s="22"/>
      <c r="H33" s="15"/>
      <c r="I33" s="23">
        <f>_XLL.NEXTDATESEQ(I32,$F$29,$M$13:$M$18)</f>
        <v>39166</v>
      </c>
      <c r="J33" s="24">
        <f>_XLL.TSTEPRENTFCSTSFR(I33,I34,$F$17,$F$17,$F$19,$F$18,$F$22:$G$22,$F$21:$G$21,$O$12:$O$62,$N$12,$N$13,$F$23,$F$24,$F$25,$F$26,$F$27,$F$28,$F$29,1)</f>
        <v>9.587520260198401</v>
      </c>
      <c r="K33" s="15"/>
      <c r="L33" s="15"/>
      <c r="M33" s="15"/>
      <c r="O33" s="26">
        <f t="shared" si="0"/>
        <v>66.40993210200112</v>
      </c>
    </row>
    <row r="34" spans="1:15" ht="12.75">
      <c r="A34" s="15"/>
      <c r="B34" s="15"/>
      <c r="C34" s="15"/>
      <c r="D34" s="15"/>
      <c r="E34" s="15"/>
      <c r="F34" s="39"/>
      <c r="G34" s="15"/>
      <c r="H34" s="15"/>
      <c r="I34" s="23">
        <f>_XLL.NEXTDATESEQ(I33,$F$29,$M$13:$M$18)</f>
        <v>39257</v>
      </c>
      <c r="J34" s="24">
        <f>_XLL.TSTEPRENTFCSTSFR(I34,I35,$F$17,$F$17,$F$19,$F$18,$F$22:$G$22,$F$21:$G$21,$O$12:$O$62,$N$12,$N$13,$F$23,$F$24,$F$25,$F$26,$F$27,$F$28,$F$29,1)</f>
        <v>9.587520260198401</v>
      </c>
      <c r="K34" s="15"/>
      <c r="L34" s="15"/>
      <c r="M34" s="15"/>
      <c r="O34" s="26">
        <f t="shared" si="0"/>
        <v>69.06632938608116</v>
      </c>
    </row>
    <row r="35" spans="1:15" ht="12.75">
      <c r="A35" s="15"/>
      <c r="B35" s="15"/>
      <c r="H35" s="15"/>
      <c r="I35" s="23">
        <f>_XLL.NEXTDATESEQ(I34,$F$29,$M$13:$M$18)</f>
        <v>39354</v>
      </c>
      <c r="J35" s="24">
        <f>_XLL.TSTEPRENTFCSTSFR(I35,I36,$F$17,$F$17,$F$19,$F$18,$F$22:$G$22,$F$21:$G$21,$O$12:$O$62,$N$12,$N$13,$F$23,$F$24,$F$25,$F$26,$F$27,$F$28,$F$29,1)</f>
        <v>9.587520260198401</v>
      </c>
      <c r="K35" s="15"/>
      <c r="L35" s="15"/>
      <c r="M35" s="15"/>
      <c r="O35" s="26">
        <f t="shared" si="0"/>
        <v>71.82898256152441</v>
      </c>
    </row>
    <row r="36" spans="1:15" ht="12.75">
      <c r="A36" s="15"/>
      <c r="B36" s="15"/>
      <c r="H36" s="15"/>
      <c r="I36" s="23">
        <f>_XLL.NEXTDATESEQ(I35,$F$29,$M$13:$M$18)</f>
        <v>39441</v>
      </c>
      <c r="J36" s="24">
        <f>_XLL.TSTEPRENTFCSTSFR(I36,I37,$F$17,$F$17,$F$19,$F$18,$F$22:$G$22,$F$21:$G$21,$O$12:$O$62,$N$12,$N$13,$F$23,$F$24,$F$25,$F$26,$F$27,$F$28,$F$29,1)</f>
        <v>9.587520260198401</v>
      </c>
      <c r="K36" s="15"/>
      <c r="L36" s="15"/>
      <c r="M36" s="15"/>
      <c r="O36" s="26">
        <f t="shared" si="0"/>
        <v>74.70214186398539</v>
      </c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23">
        <f>_XLL.NEXTDATESEQ(I36,$F$29,$M$13:$M$18)</f>
        <v>39532</v>
      </c>
      <c r="J37" s="24">
        <f>_XLL.TSTEPRENTFCSTSFR(I37,I38,$F$17,$F$17,$F$19,$F$18,$F$22:$G$22,$F$21:$G$21,$O$12:$O$62,$N$12,$N$13,$F$23,$F$24,$F$25,$F$26,$F$27,$F$28,$F$29,1)</f>
        <v>9.587520260198401</v>
      </c>
      <c r="K37" s="15"/>
      <c r="L37" s="15"/>
      <c r="M37" s="15"/>
      <c r="O37" s="26">
        <f t="shared" si="0"/>
        <v>77.6902275385448</v>
      </c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23">
        <f>_XLL.NEXTDATESEQ(I37,$F$29,$M$13:$M$18)</f>
        <v>39623</v>
      </c>
      <c r="J38" s="24">
        <f>_XLL.TSTEPRENTFCSTSFR(I38,I39,$F$17,$F$17,$F$19,$F$18,$F$22:$G$22,$F$21:$G$21,$O$12:$O$62,$N$12,$N$13,$F$23,$F$24,$F$25,$F$26,$F$27,$F$28,$F$29,1)</f>
        <v>9.587520260198401</v>
      </c>
      <c r="K38" s="15"/>
      <c r="L38" s="15"/>
      <c r="M38" s="15"/>
      <c r="O38" s="26">
        <f t="shared" si="0"/>
        <v>80.7978366400866</v>
      </c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23">
        <f>_XLL.NEXTDATESEQ(I38,$F$29,$M$13:$M$18)</f>
        <v>39720</v>
      </c>
      <c r="J39" s="24">
        <f>_XLL.TSTEPRENTFCSTSFR(I39,I40,$F$17,$F$17,$F$19,$F$18,$F$22:$G$22,$F$21:$G$21,$O$12:$O$62,$N$12,$N$13,$F$23,$F$24,$F$25,$F$26,$F$27,$F$28,$F$29,1)</f>
        <v>9.587520260198401</v>
      </c>
      <c r="K39" s="15"/>
      <c r="L39" s="15"/>
      <c r="M39" s="15"/>
      <c r="O39" s="26">
        <f t="shared" si="0"/>
        <v>84.02975010569007</v>
      </c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23">
        <f>_XLL.NEXTDATESEQ(I39,$F$29,$M$13:$M$18)</f>
        <v>39807</v>
      </c>
      <c r="J40" s="24">
        <f>_XLL.TSTEPRENTFCSTSFR(I40,I41,$F$17,$F$17,$F$19,$F$18,$F$22:$G$22,$F$21:$G$21,$O$12:$O$62,$N$12,$N$13,$F$23,$F$24,$F$25,$F$26,$F$27,$F$28,$F$29,1)</f>
        <v>9.587520260198401</v>
      </c>
      <c r="K40" s="15"/>
      <c r="L40" s="15"/>
      <c r="M40" s="15"/>
      <c r="O40" s="26">
        <f t="shared" si="0"/>
        <v>87.39094010991768</v>
      </c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23">
        <f>_XLL.NEXTDATESEQ(I40,$F$29,$M$13:$M$18)</f>
        <v>39897</v>
      </c>
      <c r="J41" s="24">
        <f>_XLL.TSTEPRENTFCSTSFR(I41,I42,$F$17,$F$17,$F$19,$F$18,$F$22:$G$22,$F$21:$G$21,$O$12:$O$62,$N$12,$N$13,$F$23,$F$24,$F$25,$F$26,$F$27,$F$28,$F$29,1)</f>
        <v>9.587520260198401</v>
      </c>
      <c r="K41" s="15"/>
      <c r="L41" s="15"/>
      <c r="M41" s="15"/>
      <c r="O41" s="26">
        <f t="shared" si="0"/>
        <v>90.88657771431438</v>
      </c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23">
        <f>_XLL.NEXTDATESEQ(I41,$F$29,$M$13:$M$18)</f>
        <v>39988</v>
      </c>
      <c r="J42" s="24">
        <f>_XLL.TSTEPRENTFCSTSFR(I42,I43,$F$17,$F$17,$F$19,$F$18,$F$22:$G$22,$F$21:$G$21,$O$12:$O$62,$N$12,$N$13,$F$23,$F$24,$F$25,$F$26,$F$27,$F$28,$F$29,1)</f>
        <v>9.587520260198401</v>
      </c>
      <c r="K42" s="15"/>
      <c r="L42" s="15"/>
      <c r="M42" s="15"/>
      <c r="O42" s="26">
        <f t="shared" si="0"/>
        <v>94.52204082288696</v>
      </c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23">
        <f>_XLL.NEXTDATESEQ(I42,$F$29,$M$13:$M$18)</f>
        <v>40085</v>
      </c>
      <c r="J43" s="24">
        <f>_XLL.TSTEPRENTFCSTSFR(I43,I44,$F$17,$F$17,$F$19,$F$18,$F$22:$G$22,$F$21:$G$21,$O$12:$O$62,$N$12,$N$13,$F$23,$F$24,$F$25,$F$26,$F$27,$F$28,$F$29,1)</f>
        <v>9.587520260198401</v>
      </c>
      <c r="K43" s="15"/>
      <c r="L43" s="15"/>
      <c r="M43" s="15"/>
      <c r="O43" s="26">
        <f t="shared" si="0"/>
        <v>98.30292245580245</v>
      </c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23">
        <f>_XLL.NEXTDATESEQ(I43,$F$29,$M$13:$M$18)</f>
        <v>40172</v>
      </c>
      <c r="J44" s="24">
        <f>_XLL.TSTEPRENTFCSTSFR(I44,I45,$F$17,$F$17,$F$19,$F$18,$F$22:$G$22,$F$21:$G$21,$O$12:$O$62,$N$12,$N$13,$F$23,$F$24,$F$25,$F$26,$F$27,$F$28,$F$29,1)</f>
        <v>0.7354810062617952</v>
      </c>
      <c r="K44" s="15"/>
      <c r="L44" s="24">
        <f>(F18-I44)/365*J42*4</f>
        <v>0.7354810062617952</v>
      </c>
      <c r="M44" s="15"/>
      <c r="O44" s="26">
        <f t="shared" si="0"/>
        <v>102.23503935403454</v>
      </c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23">
        <f>_XLL.NEXTDATESEQ(I44,$F$29,$M$13:$M$18)</f>
        <v>40179</v>
      </c>
      <c r="J45" s="24">
        <f>_XLL.TSTEPRENTFCSTSFR(I45,I46,$F$17,$F$17,$F$19,$F$18,$F$22:$G$22,$F$21:$G$21,$O$12:$O$62,$N$12,$N$13,$F$23,$F$24,$F$25,$F$26,$F$27,$F$28,$F$29,1)</f>
        <v>0</v>
      </c>
      <c r="K45" s="15"/>
      <c r="L45" s="15"/>
      <c r="M45" s="15"/>
      <c r="O45" s="26">
        <f t="shared" si="0"/>
        <v>106.32444092819593</v>
      </c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23">
        <f>_XLL.NEXTDATESEQ(I45,$F$29,$M$13:$M$18)</f>
        <v>40262</v>
      </c>
      <c r="J46" s="24">
        <f>_XLL.TSTEPRENTFCSTSFR(I46,I47,$F$17,$F$17,$F$19,$F$18,$F$22:$G$22,$F$21:$G$21,$O$12:$O$62,$N$12,$N$13,$F$23,$F$24,$F$25,$F$26,$F$27,$F$28,$F$29,1)</f>
        <v>0</v>
      </c>
      <c r="K46" s="15"/>
      <c r="L46" s="15"/>
      <c r="M46" s="15"/>
      <c r="O46" s="26">
        <f t="shared" si="0"/>
        <v>110.57741856532377</v>
      </c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23">
        <f>_XLL.NEXTDATESEQ(I46,$F$29,$M$13:$M$18)</f>
        <v>40353</v>
      </c>
      <c r="J47" s="24">
        <f>_XLL.TSTEPRENTFCSTSFR(I47,I48,$F$17,$F$17,$F$19,$F$18,$F$22:$G$22,$F$21:$G$21,$O$12:$O$62,$N$12,$N$13,$F$23,$F$24,$F$25,$F$26,$F$27,$F$28,$F$29,1)</f>
        <v>0</v>
      </c>
      <c r="K47" s="15"/>
      <c r="L47" s="15"/>
      <c r="M47" s="15"/>
      <c r="O47" s="26">
        <f t="shared" si="0"/>
        <v>115.00051530793672</v>
      </c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23">
        <f>_XLL.NEXTDATESEQ(I47,$F$29,$M$13:$M$18)</f>
        <v>40450</v>
      </c>
      <c r="J48" s="24">
        <f>_XLL.TSTEPRENTFCSTSFR(I48,I49,$F$17,$F$17,$F$19,$F$18,$F$22:$G$22,$F$21:$G$21,$O$12:$O$62,$N$12,$N$13,$F$23,$F$24,$F$25,$F$26,$F$27,$F$28,$F$29,1)</f>
        <v>0</v>
      </c>
      <c r="K48" s="15"/>
      <c r="L48" s="15"/>
      <c r="M48" s="15"/>
      <c r="O48" s="26">
        <f t="shared" si="0"/>
        <v>119.6005359202542</v>
      </c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23">
        <f>_XLL.NEXTDATESEQ(I48,$F$29,$M$13:$M$18)</f>
        <v>40537</v>
      </c>
      <c r="J49" s="24">
        <f>_XLL.TSTEPRENTFCSTSFR(I49,I50,$F$17,$F$17,$F$19,$F$18,$F$22:$G$22,$F$21:$G$21,$O$12:$O$62,$N$12,$N$13,$F$23,$F$24,$F$25,$F$26,$F$27,$F$28,$F$29,1)</f>
        <v>9.809605264299492</v>
      </c>
      <c r="K49" s="15"/>
      <c r="L49" s="15"/>
      <c r="M49" s="15"/>
      <c r="O49" s="26">
        <f t="shared" si="0"/>
        <v>124.38455735706438</v>
      </c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23">
        <f>_XLL.NEXTDATESEQ(I49,$F$29,$M$13:$M$18)</f>
        <v>40544</v>
      </c>
      <c r="J50" s="24">
        <f>_XLL.TSTEPRENTFCSTSFR(I50,I51,$F$17,$F$17,$F$19,$F$18,$F$22:$G$22,$F$21:$G$21,$O$12:$O$62,$N$12,$N$13,$F$23,$F$24,$F$25,$F$26,$F$27,$F$28,$F$29,1)</f>
        <v>0</v>
      </c>
      <c r="K50" s="15"/>
      <c r="L50" s="15"/>
      <c r="M50" s="15"/>
      <c r="O50" s="26">
        <f t="shared" si="0"/>
        <v>129.35993965134696</v>
      </c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23">
        <f>_XLL.NEXTDATESEQ(I50,$F$29,$M$13:$M$18)</f>
        <v>40627</v>
      </c>
      <c r="J51" s="24">
        <f>_XLL.TSTEPRENTFCSTSFR(I51,I52,$F$17,$F$17,$F$19,$F$18,$F$22:$G$22,$F$21:$G$21,$O$12:$O$62,$N$12,$N$13,$F$23,$F$24,$F$25,$F$26,$F$27,$F$28,$F$29,1)</f>
        <v>10.784656389967816</v>
      </c>
      <c r="K51" s="15"/>
      <c r="L51" s="15"/>
      <c r="M51" s="15"/>
      <c r="O51" s="26">
        <f t="shared" si="0"/>
        <v>134.53433723740085</v>
      </c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23">
        <f>_XLL.NEXTDATESEQ(I51,$F$29,$M$13:$M$18)</f>
        <v>40718</v>
      </c>
      <c r="J52" s="24">
        <f>_XLL.TSTEPRENTFCSTSFR(I52,I53,$F$17,$F$17,$F$19,$F$18,$F$22:$G$22,$F$21:$G$21,$O$12:$O$62,$N$12,$N$13,$F$23,$F$24,$F$25,$F$26,$F$27,$F$28,$F$29,1)</f>
        <v>10.784656389967816</v>
      </c>
      <c r="K52" s="15"/>
      <c r="L52" s="15"/>
      <c r="M52" s="15"/>
      <c r="O52" s="26">
        <f t="shared" si="0"/>
        <v>139.9157107268969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23">
        <f>_XLL.NEXTDATESEQ(I52,$F$29,$M$13:$M$18)</f>
        <v>40815</v>
      </c>
      <c r="J53" s="24">
        <f>_XLL.TSTEPRENTFCSTSFR(I53,I54,$F$17,$F$17,$F$19,$F$18,$F$22:$G$22,$F$21:$G$21,$O$12:$O$62,$N$12,$N$13,$F$23,$F$24,$F$25,$F$26,$F$27,$F$28,$F$29,1)</f>
        <v>10.784656389967816</v>
      </c>
      <c r="K53" s="15"/>
      <c r="L53" s="15"/>
      <c r="M53" s="15"/>
      <c r="O53" s="26">
        <f t="shared" si="0"/>
        <v>145.51233915597277</v>
      </c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23">
        <f>_XLL.NEXTDATESEQ(I53,$F$29,$M$13:$M$18)</f>
        <v>40902</v>
      </c>
      <c r="J54" s="24">
        <f>_XLL.TSTEPRENTFCSTSFR(I54,I55,$F$17,$F$17,$F$19,$F$18,$F$22:$G$22,$F$21:$G$21,$O$12:$O$62,$N$12,$N$13,$F$23,$F$24,$F$25,$F$26,$F$27,$F$28,$F$29,1)</f>
        <v>10.784656389967816</v>
      </c>
      <c r="K54" s="15"/>
      <c r="L54" s="15"/>
      <c r="M54" s="15"/>
      <c r="O54" s="26">
        <f t="shared" si="0"/>
        <v>151.3328327222117</v>
      </c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23">
        <f>_XLL.NEXTDATESEQ(I54,$F$29,$M$13:$M$18)</f>
        <v>40993</v>
      </c>
      <c r="J55" s="24">
        <f>_XLL.TSTEPRENTFCSTSFR(I55,I56,$F$17,$F$17,$F$19,$F$18,$F$22:$G$22,$F$21:$G$21,$O$12:$O$62,$N$12,$N$13,$F$23,$F$24,$F$25,$F$26,$F$27,$F$28,$F$29,1)</f>
        <v>10.784656389967816</v>
      </c>
      <c r="K55" s="15"/>
      <c r="L55" s="15"/>
      <c r="M55" s="15"/>
      <c r="O55" s="26">
        <f t="shared" si="0"/>
        <v>157.38614603110017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23">
        <f>_XLL.NEXTDATESEQ(I55,$F$29,$M$13:$M$18)</f>
        <v>41084</v>
      </c>
      <c r="J56" s="24">
        <f>_XLL.TSTEPRENTFCSTSFR(I56,I57,$F$17,$F$17,$F$19,$F$18,$F$22:$G$22,$F$21:$G$21,$O$12:$O$62,$N$12,$N$13,$F$23,$F$24,$F$25,$F$26,$F$27,$F$28,$F$29,1)</f>
        <v>10.784656389967816</v>
      </c>
      <c r="K56" s="15"/>
      <c r="L56" s="15"/>
      <c r="M56" s="15"/>
      <c r="O56" s="26">
        <f t="shared" si="0"/>
        <v>163.68159187234417</v>
      </c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23">
        <f>_XLL.NEXTDATESEQ(I56,$F$29,$M$13:$M$18)</f>
        <v>41181</v>
      </c>
      <c r="J57" s="24">
        <f>_XLL.TSTEPRENTFCSTSFR(I57,I58,$F$17,$F$17,$F$19,$F$18,$F$22:$G$22,$F$21:$G$21,$O$12:$O$62,$N$12,$N$13,$F$23,$F$24,$F$25,$F$26,$F$27,$F$28,$F$29,1)</f>
        <v>10.784656389967816</v>
      </c>
      <c r="K57" s="15"/>
      <c r="L57" s="15"/>
      <c r="M57" s="15"/>
      <c r="O57" s="26">
        <f t="shared" si="0"/>
        <v>170.22885554723794</v>
      </c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23">
        <f>_XLL.NEXTDATESEQ(I57,$F$29,$M$13:$M$18)</f>
        <v>41268</v>
      </c>
      <c r="J58" s="24">
        <f>_XLL.TSTEPRENTFCSTSFR(I58,I59,$F$17,$F$17,$F$19,$F$18,$F$22:$G$22,$F$21:$G$21,$O$12:$O$62,$N$12,$N$13,$F$23,$F$24,$F$25,$F$26,$F$27,$F$28,$F$29,1)</f>
        <v>10.784656389967816</v>
      </c>
      <c r="K58" s="15"/>
      <c r="L58" s="15"/>
      <c r="M58" s="15"/>
      <c r="O58" s="26">
        <f t="shared" si="0"/>
        <v>177.03800976912746</v>
      </c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23">
        <f>_XLL.NEXTDATESEQ(I58,$F$29,$M$13:$M$18)</f>
        <v>41358</v>
      </c>
      <c r="J59" s="24">
        <f>_XLL.TSTEPRENTFCSTSFR(I59,I60,$F$17,$F$17,$F$19,$F$18,$F$22:$G$22,$F$21:$G$21,$O$12:$O$62,$N$12,$N$13,$F$23,$F$24,$F$25,$F$26,$F$27,$F$28,$F$29,1)</f>
        <v>10.784656389967816</v>
      </c>
      <c r="K59" s="15"/>
      <c r="L59" s="15"/>
      <c r="M59" s="15"/>
      <c r="O59" s="26">
        <f t="shared" si="0"/>
        <v>184.11953015989255</v>
      </c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23">
        <f>_XLL.NEXTDATESEQ(I59,$F$29,$M$13:$M$18)</f>
        <v>41449</v>
      </c>
      <c r="J60" s="24">
        <f>_XLL.TSTEPRENTFCSTSFR(I60,I61,$F$17,$F$17,$F$19,$F$18,$F$22:$G$22,$F$21:$G$21,$O$12:$O$62,$N$12,$N$13,$F$23,$F$24,$F$25,$F$26,$F$27,$F$28,$F$29,1)</f>
        <v>10.784656389967816</v>
      </c>
      <c r="K60" s="15"/>
      <c r="L60" s="15"/>
      <c r="M60" s="15"/>
      <c r="O60" s="26">
        <f t="shared" si="0"/>
        <v>191.48431136628827</v>
      </c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23">
        <f>_XLL.NEXTDATESEQ(I60,$F$29,$M$13:$M$18)</f>
        <v>41546</v>
      </c>
      <c r="J61" s="24">
        <f>_XLL.TSTEPRENTFCSTSFR(I61,I62,$F$17,$F$17,$F$19,$F$18,$F$22:$G$22,$F$21:$G$21,$O$12:$O$62,$N$12,$N$13,$F$23,$F$24,$F$25,$F$26,$F$27,$F$28,$F$29,1)</f>
        <v>10.784656389967816</v>
      </c>
      <c r="K61" s="15"/>
      <c r="L61" s="15"/>
      <c r="M61" s="15"/>
      <c r="O61" s="26">
        <f t="shared" si="0"/>
        <v>199.1436838209398</v>
      </c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23">
        <f>_XLL.NEXTDATESEQ(I61,$F$29,$M$13:$M$18)</f>
        <v>41633</v>
      </c>
      <c r="J62" s="24">
        <f>_XLL.TSTEPRENTFCSTSFR(I62,I63,$F$17,$F$17,$F$19,$F$18,$F$22:$G$22,$F$21:$G$21,$O$12:$O$62,$N$12,$N$13,$F$23,$F$24,$F$25,$F$26,$F$27,$F$28,$F$29,1)</f>
        <v>10.784656389967816</v>
      </c>
      <c r="K62" s="15"/>
      <c r="L62" s="15"/>
      <c r="M62" s="15"/>
      <c r="O62" s="26">
        <f t="shared" si="0"/>
        <v>207.1094311737774</v>
      </c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23">
        <f>_XLL.NEXTDATESEQ(I62,$F$29,$M$13:$M$18)</f>
        <v>41723</v>
      </c>
      <c r="J63" s="24">
        <f>_XLL.TSTEPRENTFCSTSFR(I63,I64,$F$17,$F$17,$F$19,$F$18,$F$22:$G$22,$F$21:$G$21,$O$12:$O$62,$N$12,$N$13,$F$23,$F$24,$F$25,$F$26,$F$27,$F$28,$F$29,1)</f>
        <v>10.784656389967816</v>
      </c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23">
        <f>_XLL.NEXTDATESEQ(I63,$F$29,$M$13:$M$18)</f>
        <v>41814</v>
      </c>
      <c r="J64" s="24">
        <f>_XLL.TSTEPRENTFCSTSFR(I64,I65,$F$17,$F$17,$F$19,$F$18,$F$22:$G$22,$F$21:$G$21,$O$12:$O$62,$N$12,$N$13,$F$23,$F$24,$F$25,$F$26,$F$27,$F$28,$F$29,1)</f>
        <v>10.784656389967816</v>
      </c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23">
        <f>_XLL.NEXTDATESEQ(I64,$F$29,$M$13:$M$18)</f>
        <v>41911</v>
      </c>
      <c r="J65" s="24">
        <f>_XLL.TSTEPRENTFCSTSFR(I65,I66,$F$17,$F$17,$F$19,$F$18,$F$22:$G$22,$F$21:$G$21,$O$12:$O$62,$N$12,$N$13,$F$23,$F$24,$F$25,$F$26,$F$27,$F$28,$F$29,1)</f>
        <v>10.784656389967816</v>
      </c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23">
        <f>_XLL.NEXTDATESEQ(I65,$F$29,$M$13:$M$18)</f>
        <v>41998</v>
      </c>
      <c r="J66" s="24">
        <f>_XLL.TSTEPRENTFCSTSFR(I66,I67,$F$17,$F$17,$F$19,$F$18,$F$22:$G$22,$F$21:$G$21,$O$12:$O$62,$N$12,$N$13,$F$23,$F$24,$F$25,$F$26,$F$27,$F$28,$F$29,1)</f>
        <v>10.784656389967816</v>
      </c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23">
        <f>_XLL.NEXTDATESEQ(I66,$F$29,$M$13:$M$18)</f>
        <v>42088</v>
      </c>
      <c r="J67" s="24">
        <f>_XLL.TSTEPRENTFCSTSFR(I67,I68,$F$17,$F$17,$F$19,$F$18,$F$22:$G$22,$F$21:$G$21,$O$12:$O$62,$N$12,$N$13,$F$23,$F$24,$F$25,$F$26,$F$27,$F$28,$F$29,1)</f>
        <v>10.784656389967816</v>
      </c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23">
        <f>_XLL.NEXTDATESEQ(I67,$F$29,$M$13:$M$18)</f>
        <v>42179</v>
      </c>
      <c r="J68" s="24">
        <f>_XLL.TSTEPRENTFCSTSFR(I68,I69,$F$17,$F$17,$F$19,$F$18,$F$22:$G$22,$F$21:$G$21,$O$12:$O$62,$N$12,$N$13,$F$23,$F$24,$F$25,$F$26,$F$27,$F$28,$F$29,1)</f>
        <v>0.1477350190406556</v>
      </c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23">
        <f>_XLL.NEXTDATESEQ(I68,$F$29,$M$13:$M$18)</f>
        <v>42276</v>
      </c>
      <c r="J69" s="24">
        <f>_XLL.TSTEPRENTFCSTSFR(I69,I70,$F$17,$F$17,$F$19,$F$18,$F$22:$G$22,$F$21:$G$21,$O$12:$O$62,$N$12,$N$13,$F$23,$F$24,$F$25,$F$26,$F$27,$F$28,$F$29,1)</f>
        <v>0</v>
      </c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23">
        <f>_XLL.NEXTDATESEQ(I69,$F$29,$M$13:$M$18)</f>
        <v>42363</v>
      </c>
      <c r="J70" s="24">
        <f>_XLL.TSTEPRENTFCSTSFR(I70,I71,$F$17,$F$17,$F$19,$F$18,$F$22:$G$22,$F$21:$G$21,$O$12:$O$62,$N$12,$N$13,$F$23,$F$24,$F$25,$F$26,$F$27,$F$28,$F$29,1)</f>
        <v>0</v>
      </c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23">
        <f>_XLL.NEXTDATESEQ(I70,$F$29,$M$13:$M$18)</f>
        <v>42370</v>
      </c>
      <c r="J71" s="24">
        <f>_XLL.TSTEPRENTFCSTSFR(I71,I72,$F$17,$F$17,$F$19,$F$18,$F$22:$G$22,$F$21:$G$21,$O$12:$O$62,$N$12,$N$13,$F$23,$F$24,$F$25,$F$26,$F$27,$F$28,$F$29,1)</f>
        <v>0</v>
      </c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23">
        <f>_XLL.NEXTDATESEQ(I71,$F$29,$M$13:$M$18)</f>
        <v>42454</v>
      </c>
      <c r="J72" s="24">
        <f>_XLL.TSTEPRENTFCSTSFR(I72,I73,$F$17,$F$17,$F$19,$F$18,$F$22:$G$22,$F$21:$G$21,$O$12:$O$62,$N$12,$N$13,$F$23,$F$24,$F$25,$F$26,$F$27,$F$28,$F$29,1)</f>
        <v>0</v>
      </c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23">
        <f>_XLL.NEXTDATESEQ(I72,$F$29,$M$13:$M$18)</f>
        <v>42545</v>
      </c>
      <c r="J73" s="24">
        <f>_XLL.TSTEPRENTFCSTSFR(I73,I74,$F$17,$F$17,$F$19,$F$18,$F$22:$G$22,$F$21:$G$21,$O$12:$O$62,$N$12,$N$13,$F$23,$F$24,$F$25,$F$26,$F$27,$F$28,$F$29,1)</f>
        <v>13.459098908880684</v>
      </c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23">
        <f>_XLL.NEXTDATESEQ(I73,$F$29,$M$13:$M$18)</f>
        <v>42642</v>
      </c>
      <c r="J74" s="24">
        <f>_XLL.TSTEPRENTFCSTSFR(I74,I75,$F$17,$F$17,$F$19,$F$18,$F$22:$G$22,$F$21:$G$21,$O$12:$O$62,$N$12,$N$13,$F$23,$F$24,$F$25,$F$26,$F$27,$F$28,$F$29,1)</f>
        <v>13.646030838170693</v>
      </c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23">
        <f>_XLL.NEXTDATESEQ(I74,$F$29,$M$13:$M$18)</f>
        <v>42705</v>
      </c>
      <c r="J75" s="24">
        <f>_XLL.TSTEPRENTFCSTSFR(I75,I76,$F$17,$F$17,$F$19,$F$18,$F$22:$G$22,$F$21:$G$21,$O$12:$O$62,$N$12,$N$13,$F$23,$F$24,$F$25,$F$26,$F$27,$F$28,$F$29,1)</f>
        <v>0</v>
      </c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23">
        <f>_XLL.NEXTDATESEQ(I75,$F$29,$M$13:$M$18)</f>
        <v>42729</v>
      </c>
      <c r="J76" s="24">
        <f>_XLL.TSTEPRENTFCSTSFR(I76,I77,$F$17,$F$17,$F$19,$F$18,$F$22:$G$22,$F$21:$G$21,$O$12:$O$62,$N$12,$N$13,$F$23,$F$24,$F$25,$F$26,$F$27,$F$28,$F$29,1)</f>
        <v>13.646030838170693</v>
      </c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23">
        <f>_XLL.NEXTDATESEQ(I76,$F$29,$M$13:$M$18)</f>
        <v>42819</v>
      </c>
      <c r="J77" s="24">
        <f>_XLL.TSTEPRENTFCSTSFR(I77,I78,$F$17,$F$17,$F$19,$F$18,$F$22:$G$22,$F$21:$G$21,$O$12:$O$62,$N$12,$N$13,$F$23,$F$24,$F$25,$F$26,$F$27,$F$28,$F$29,1)</f>
        <v>13.646030838170693</v>
      </c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23">
        <f>_XLL.NEXTDATESEQ(I77,$F$29,$M$13:$M$18)</f>
        <v>42910</v>
      </c>
      <c r="J78" s="24">
        <f>_XLL.TSTEPRENTFCSTSFR(I78,I79,$F$17,$F$17,$F$19,$F$18,$F$22:$G$22,$F$21:$G$21,$O$12:$O$62,$N$12,$N$13,$F$23,$F$24,$F$25,$F$26,$F$27,$F$28,$F$29,1)</f>
        <v>0</v>
      </c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23">
        <f>_XLL.NEXTDATESEQ(I78,$F$29,$M$13:$M$18)</f>
        <v>43007</v>
      </c>
      <c r="J79" s="24">
        <f>_XLL.TSTEPRENTFCSTSFR(I79,I80,$F$17,$F$17,$F$19,$F$18,$F$22:$G$22,$F$21:$G$21,$O$12:$O$62,$N$12,$N$13,$F$23,$F$24,$F$25,$F$26,$F$27,$F$28,$F$29,1)</f>
        <v>0</v>
      </c>
      <c r="K79" s="15"/>
      <c r="L79" s="15"/>
      <c r="M79" s="15"/>
    </row>
    <row r="80" spans="1:15" ht="12.75">
      <c r="A80" s="15"/>
      <c r="B80" s="15"/>
      <c r="C80" s="15"/>
      <c r="D80" s="15"/>
      <c r="E80" s="15"/>
      <c r="F80" s="15"/>
      <c r="G80" s="15"/>
      <c r="H80" s="15"/>
      <c r="I80" s="23">
        <f>_XLL.NEXTDATESEQ(I79,$F$29,$M$13:$M$18)</f>
        <v>43094</v>
      </c>
      <c r="J80" s="24" t="e">
        <f>_XLL.TSTEPRENTFCSTSFR(I80,#REF!,$F$17,$F$17,$F$19,$F$18,$F$22:$G$22,$F$21:$G$21,$O$12:$O$62,$N$12,$N$13,$F$23,$F$24,$F$25,$F$26,$F$27,$F$28,$F$29,1)</f>
        <v>#REF!</v>
      </c>
      <c r="K80" s="15"/>
      <c r="L80" s="15"/>
      <c r="M80" s="15" t="s">
        <v>34</v>
      </c>
      <c r="O80" t="s">
        <v>34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2013-03-26T10:58:22Z</dcterms:created>
  <dcterms:modified xsi:type="dcterms:W3CDTF">2013-03-26T10:58:22Z</dcterms:modified>
  <cp:category/>
  <cp:version/>
  <cp:contentType/>
  <cp:contentStatus/>
</cp:coreProperties>
</file>